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o\Documents\Predict Analyt\Sheets for PA manuscript\"/>
    </mc:Choice>
  </mc:AlternateContent>
  <bookViews>
    <workbookView xWindow="0" yWindow="120" windowWidth="19152" windowHeight="8472"/>
  </bookViews>
  <sheets>
    <sheet name="8.1.1-2" sheetId="1" r:id="rId1"/>
    <sheet name="8.1.3-5" sheetId="2" r:id="rId2"/>
    <sheet name="8.2.1-5" sheetId="3" r:id="rId3"/>
    <sheet name="8.2.6-7" sheetId="4" r:id="rId4"/>
    <sheet name="8.2.8" sheetId="7" r:id="rId5"/>
    <sheet name="8.2.12" sheetId="8" r:id="rId6"/>
    <sheet name="8.3.1-5" sheetId="5" r:id="rId7"/>
    <sheet name="8.4.1-3" sheetId="6" r:id="rId8"/>
  </sheets>
  <definedNames>
    <definedName name="solver_adj" localSheetId="5" hidden="1">'8.2.12'!$H$1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100</definedName>
    <definedName name="solver_lhs1" localSheetId="5" hidden="1">'8.2.12'!$H$1</definedName>
    <definedName name="solver_lhs2" localSheetId="5" hidden="1">'8.2.12'!$H$1</definedName>
    <definedName name="solver_lin" localSheetId="5" hidden="1">2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2</definedName>
    <definedName name="solver_nod" localSheetId="5" hidden="1">2147483647</definedName>
    <definedName name="solver_num" localSheetId="5" hidden="1">2</definedName>
    <definedName name="solver_nwt" localSheetId="5" hidden="1">1</definedName>
    <definedName name="solver_opt" localSheetId="5" hidden="1">'8.2.12'!$H$4</definedName>
    <definedName name="solver_pre" localSheetId="5" hidden="1">0.000001</definedName>
    <definedName name="solver_rbv" localSheetId="5" hidden="1">1</definedName>
    <definedName name="solver_rel1" localSheetId="5" hidden="1">1</definedName>
    <definedName name="solver_rel2" localSheetId="5" hidden="1">3</definedName>
    <definedName name="solver_rhs1" localSheetId="5" hidden="1">1</definedName>
    <definedName name="solver_rhs2" localSheetId="5" hidden="1">0</definedName>
    <definedName name="solver_rlx" localSheetId="5" hidden="1">1</definedName>
    <definedName name="solver_rsd" localSheetId="5" hidden="1">0</definedName>
    <definedName name="solver_scl" localSheetId="5" hidden="1">2</definedName>
    <definedName name="solver_sho" localSheetId="5" hidden="1">2</definedName>
    <definedName name="solver_ssz" localSheetId="5" hidden="1">100</definedName>
    <definedName name="solver_tim" localSheetId="5" hidden="1">100</definedName>
    <definedName name="solver_tol" localSheetId="5" hidden="1">0.05</definedName>
    <definedName name="solver_typ" localSheetId="5" hidden="1">2</definedName>
    <definedName name="solver_val" localSheetId="5" hidden="1">0</definedName>
    <definedName name="solver_ver" localSheetId="5" hidden="1">3</definedName>
  </definedNames>
  <calcPr calcId="171027"/>
</workbook>
</file>

<file path=xl/calcChain.xml><?xml version="1.0" encoding="utf-8"?>
<calcChain xmlns="http://schemas.openxmlformats.org/spreadsheetml/2006/main">
  <c r="C2" i="8" l="1"/>
  <c r="C3" i="8" s="1"/>
  <c r="H4" i="7"/>
  <c r="C3" i="7"/>
  <c r="D2" i="7"/>
  <c r="C2" i="7"/>
  <c r="F52" i="4"/>
  <c r="D3" i="8" l="1"/>
  <c r="F3" i="8" s="1"/>
  <c r="D2" i="8"/>
  <c r="C4" i="8"/>
  <c r="E3" i="7"/>
  <c r="F3" i="7"/>
  <c r="D3" i="7"/>
  <c r="C4" i="7"/>
  <c r="C44" i="2"/>
  <c r="C45" i="2"/>
  <c r="C46" i="2"/>
  <c r="E46" i="2" s="1"/>
  <c r="D46" i="2"/>
  <c r="C47" i="2"/>
  <c r="E47" i="2" s="1"/>
  <c r="D47" i="2"/>
  <c r="C48" i="2"/>
  <c r="E48" i="2" s="1"/>
  <c r="D48" i="2"/>
  <c r="C49" i="2"/>
  <c r="D49" i="2"/>
  <c r="E49" i="2" s="1"/>
  <c r="C50" i="2"/>
  <c r="D50" i="2"/>
  <c r="E50" i="2" s="1"/>
  <c r="C51" i="2"/>
  <c r="D51" i="2"/>
  <c r="E51" i="2" s="1"/>
  <c r="C45" i="1"/>
  <c r="C46" i="1"/>
  <c r="C47" i="1"/>
  <c r="C48" i="1"/>
  <c r="C49" i="1"/>
  <c r="C50" i="1"/>
  <c r="C51" i="1"/>
  <c r="C52" i="1"/>
  <c r="E3" i="8" l="1"/>
  <c r="G4" i="8" s="1"/>
  <c r="C5" i="8"/>
  <c r="D4" i="8"/>
  <c r="E4" i="8" s="1"/>
  <c r="G4" i="7"/>
  <c r="E4" i="7"/>
  <c r="C5" i="7"/>
  <c r="D4" i="7"/>
  <c r="F4" i="7" s="1"/>
  <c r="G49" i="2"/>
  <c r="G55" i="2"/>
  <c r="F51" i="2"/>
  <c r="G53" i="2" s="1"/>
  <c r="F50" i="2"/>
  <c r="G51" i="2" s="1"/>
  <c r="F49" i="2"/>
  <c r="G50" i="2" s="1"/>
  <c r="F48" i="2"/>
  <c r="F47" i="2"/>
  <c r="G48" i="2" s="1"/>
  <c r="F46" i="2"/>
  <c r="G47" i="2" s="1"/>
  <c r="G54" i="2"/>
  <c r="G52" i="2"/>
  <c r="G57" i="2"/>
  <c r="F4" i="8" l="1"/>
  <c r="G5" i="8" s="1"/>
  <c r="C6" i="8"/>
  <c r="D5" i="8"/>
  <c r="F5" i="8" s="1"/>
  <c r="G5" i="7"/>
  <c r="C6" i="7"/>
  <c r="D5" i="7"/>
  <c r="F5" i="7"/>
  <c r="E5" i="7"/>
  <c r="G6" i="7" s="1"/>
  <c r="G56" i="2"/>
  <c r="F3" i="4"/>
  <c r="F2" i="4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D37" i="2" s="1"/>
  <c r="E37" i="2" s="1"/>
  <c r="C36" i="2"/>
  <c r="C37" i="2"/>
  <c r="C38" i="2"/>
  <c r="C39" i="2"/>
  <c r="C40" i="2"/>
  <c r="C41" i="2"/>
  <c r="C42" i="2"/>
  <c r="C43" i="2"/>
  <c r="D45" i="2" s="1"/>
  <c r="C44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E5" i="8" l="1"/>
  <c r="G6" i="8" s="1"/>
  <c r="D6" i="8"/>
  <c r="E6" i="8" s="1"/>
  <c r="C7" i="8"/>
  <c r="C7" i="7"/>
  <c r="F6" i="7"/>
  <c r="D6" i="7"/>
  <c r="E6" i="7"/>
  <c r="D43" i="2"/>
  <c r="E43" i="2" s="1"/>
  <c r="D35" i="2"/>
  <c r="E35" i="2" s="1"/>
  <c r="D29" i="2"/>
  <c r="E29" i="2" s="1"/>
  <c r="D25" i="2"/>
  <c r="E25" i="2" s="1"/>
  <c r="D41" i="2"/>
  <c r="E41" i="2" s="1"/>
  <c r="D31" i="2"/>
  <c r="E31" i="2" s="1"/>
  <c r="F45" i="2"/>
  <c r="E45" i="2"/>
  <c r="G46" i="2" s="1"/>
  <c r="D44" i="2"/>
  <c r="D39" i="2"/>
  <c r="E39" i="2" s="1"/>
  <c r="D33" i="2"/>
  <c r="E33" i="2" s="1"/>
  <c r="D27" i="2"/>
  <c r="E27" i="2" s="1"/>
  <c r="F43" i="2"/>
  <c r="F41" i="2"/>
  <c r="G42" i="2" s="1"/>
  <c r="F37" i="2"/>
  <c r="G38" i="2" s="1"/>
  <c r="F35" i="2"/>
  <c r="G36" i="2" s="1"/>
  <c r="D42" i="2"/>
  <c r="E42" i="2" s="1"/>
  <c r="D40" i="2"/>
  <c r="E40" i="2" s="1"/>
  <c r="D38" i="2"/>
  <c r="E38" i="2" s="1"/>
  <c r="D36" i="2"/>
  <c r="E36" i="2" s="1"/>
  <c r="D34" i="2"/>
  <c r="E34" i="2" s="1"/>
  <c r="D32" i="2"/>
  <c r="E32" i="2" s="1"/>
  <c r="D30" i="2"/>
  <c r="E30" i="2" s="1"/>
  <c r="D28" i="2"/>
  <c r="E28" i="2" s="1"/>
  <c r="D26" i="2"/>
  <c r="E26" i="2" s="1"/>
  <c r="D24" i="2"/>
  <c r="E24" i="2" s="1"/>
  <c r="C2" i="6"/>
  <c r="E3" i="6" s="1"/>
  <c r="E2" i="5"/>
  <c r="D2" i="5"/>
  <c r="C2" i="5"/>
  <c r="C3" i="5" s="1"/>
  <c r="E3" i="4"/>
  <c r="C2" i="4"/>
  <c r="C3" i="4" s="1"/>
  <c r="C2" i="3"/>
  <c r="D2" i="3" s="1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F6" i="8" l="1"/>
  <c r="G7" i="8" s="1"/>
  <c r="C8" i="8"/>
  <c r="D7" i="8"/>
  <c r="E7" i="8" s="1"/>
  <c r="F7" i="7"/>
  <c r="C8" i="7"/>
  <c r="D7" i="7"/>
  <c r="E7" i="7" s="1"/>
  <c r="G8" i="7" s="1"/>
  <c r="G7" i="7"/>
  <c r="C3" i="6"/>
  <c r="D3" i="6" s="1"/>
  <c r="E4" i="6" s="1"/>
  <c r="F25" i="2"/>
  <c r="G26" i="2" s="1"/>
  <c r="F34" i="2"/>
  <c r="F29" i="2"/>
  <c r="G30" i="2" s="1"/>
  <c r="F33" i="2"/>
  <c r="G34" i="2" s="1"/>
  <c r="F31" i="2"/>
  <c r="G32" i="2" s="1"/>
  <c r="F39" i="2"/>
  <c r="G40" i="2" s="1"/>
  <c r="F27" i="2"/>
  <c r="G28" i="2" s="1"/>
  <c r="E44" i="2"/>
  <c r="G45" i="2" s="1"/>
  <c r="F44" i="2"/>
  <c r="F26" i="2"/>
  <c r="G27" i="2" s="1"/>
  <c r="G44" i="2"/>
  <c r="F42" i="2"/>
  <c r="G43" i="2" s="1"/>
  <c r="D23" i="2"/>
  <c r="D8" i="2"/>
  <c r="F8" i="2" s="1"/>
  <c r="D12" i="2"/>
  <c r="F12" i="2" s="1"/>
  <c r="D16" i="2"/>
  <c r="E16" i="2" s="1"/>
  <c r="F28" i="2"/>
  <c r="G29" i="2" s="1"/>
  <c r="F36" i="2"/>
  <c r="G37" i="2" s="1"/>
  <c r="F30" i="2"/>
  <c r="G31" i="2" s="1"/>
  <c r="F38" i="2"/>
  <c r="G39" i="2" s="1"/>
  <c r="D6" i="2"/>
  <c r="F6" i="2" s="1"/>
  <c r="D10" i="2"/>
  <c r="E10" i="2" s="1"/>
  <c r="D18" i="2"/>
  <c r="F18" i="2" s="1"/>
  <c r="F16" i="2"/>
  <c r="D22" i="2"/>
  <c r="F24" i="2"/>
  <c r="G25" i="2" s="1"/>
  <c r="F32" i="2"/>
  <c r="G33" i="2" s="1"/>
  <c r="F40" i="2"/>
  <c r="G41" i="2" s="1"/>
  <c r="G35" i="2"/>
  <c r="D2" i="4"/>
  <c r="E2" i="4" s="1"/>
  <c r="F4" i="4" s="1"/>
  <c r="E4" i="4" s="1"/>
  <c r="F5" i="4" s="1"/>
  <c r="E5" i="4" s="1"/>
  <c r="F6" i="4" s="1"/>
  <c r="E6" i="4" s="1"/>
  <c r="F7" i="4" s="1"/>
  <c r="E7" i="4" s="1"/>
  <c r="F8" i="4" s="1"/>
  <c r="E8" i="4" s="1"/>
  <c r="F9" i="4" s="1"/>
  <c r="E9" i="4" s="1"/>
  <c r="F10" i="4" s="1"/>
  <c r="E10" i="4" s="1"/>
  <c r="F11" i="4" s="1"/>
  <c r="E11" i="4" s="1"/>
  <c r="F12" i="4" s="1"/>
  <c r="E12" i="4" s="1"/>
  <c r="F13" i="4" s="1"/>
  <c r="E13" i="4" s="1"/>
  <c r="F14" i="4" s="1"/>
  <c r="E14" i="4" s="1"/>
  <c r="F15" i="4" s="1"/>
  <c r="E15" i="4" s="1"/>
  <c r="F16" i="4" s="1"/>
  <c r="E16" i="4" s="1"/>
  <c r="F17" i="4" s="1"/>
  <c r="E17" i="4" s="1"/>
  <c r="F18" i="4" s="1"/>
  <c r="E18" i="4" s="1"/>
  <c r="F19" i="4" s="1"/>
  <c r="E19" i="4" s="1"/>
  <c r="F20" i="4" s="1"/>
  <c r="E20" i="4" s="1"/>
  <c r="F21" i="4" s="1"/>
  <c r="E21" i="4" s="1"/>
  <c r="F22" i="4" s="1"/>
  <c r="E22" i="4" s="1"/>
  <c r="F23" i="4" s="1"/>
  <c r="E23" i="4" s="1"/>
  <c r="F24" i="4" s="1"/>
  <c r="E24" i="4" s="1"/>
  <c r="F25" i="4" s="1"/>
  <c r="E25" i="4" s="1"/>
  <c r="F26" i="4" s="1"/>
  <c r="E26" i="4" s="1"/>
  <c r="F27" i="4" s="1"/>
  <c r="E27" i="4" s="1"/>
  <c r="F28" i="4" s="1"/>
  <c r="E28" i="4" s="1"/>
  <c r="F29" i="4" s="1"/>
  <c r="E29" i="4" s="1"/>
  <c r="F30" i="4" s="1"/>
  <c r="E30" i="4" s="1"/>
  <c r="F31" i="4" s="1"/>
  <c r="E31" i="4" s="1"/>
  <c r="F32" i="4" s="1"/>
  <c r="E32" i="4" s="1"/>
  <c r="F33" i="4" s="1"/>
  <c r="E33" i="4" s="1"/>
  <c r="F34" i="4" s="1"/>
  <c r="E34" i="4" s="1"/>
  <c r="F35" i="4" s="1"/>
  <c r="E35" i="4" s="1"/>
  <c r="F36" i="4" s="1"/>
  <c r="E36" i="4" s="1"/>
  <c r="F37" i="4" s="1"/>
  <c r="E37" i="4" s="1"/>
  <c r="F38" i="4" s="1"/>
  <c r="E38" i="4" s="1"/>
  <c r="F39" i="4" s="1"/>
  <c r="E39" i="4" s="1"/>
  <c r="F40" i="4" s="1"/>
  <c r="E40" i="4" s="1"/>
  <c r="F41" i="4" s="1"/>
  <c r="E41" i="4" s="1"/>
  <c r="F42" i="4" s="1"/>
  <c r="E42" i="4" s="1"/>
  <c r="F43" i="4" s="1"/>
  <c r="E43" i="4" s="1"/>
  <c r="F44" i="4" s="1"/>
  <c r="E44" i="4" s="1"/>
  <c r="F45" i="4" s="1"/>
  <c r="E45" i="4" s="1"/>
  <c r="F46" i="4" s="1"/>
  <c r="E46" i="4" s="1"/>
  <c r="F47" i="4" s="1"/>
  <c r="E47" i="4" s="1"/>
  <c r="F48" i="4" s="1"/>
  <c r="E48" i="4" s="1"/>
  <c r="F49" i="4" s="1"/>
  <c r="E49" i="4" s="1"/>
  <c r="F50" i="4" s="1"/>
  <c r="E50" i="4" s="1"/>
  <c r="F51" i="4" s="1"/>
  <c r="E51" i="4" s="1"/>
  <c r="D20" i="2"/>
  <c r="F20" i="2" s="1"/>
  <c r="D14" i="2"/>
  <c r="E14" i="2" s="1"/>
  <c r="D7" i="2"/>
  <c r="E7" i="2" s="1"/>
  <c r="D3" i="5"/>
  <c r="E3" i="5" s="1"/>
  <c r="C4" i="5"/>
  <c r="C4" i="4"/>
  <c r="C3" i="3"/>
  <c r="D9" i="2"/>
  <c r="E9" i="2" s="1"/>
  <c r="D11" i="2"/>
  <c r="F11" i="2" s="1"/>
  <c r="D13" i="2"/>
  <c r="E13" i="2" s="1"/>
  <c r="D15" i="2"/>
  <c r="E15" i="2" s="1"/>
  <c r="D17" i="2"/>
  <c r="E17" i="2" s="1"/>
  <c r="E18" i="2"/>
  <c r="D19" i="2"/>
  <c r="E19" i="2" s="1"/>
  <c r="D21" i="2"/>
  <c r="E21" i="2" s="1"/>
  <c r="F7" i="8" l="1"/>
  <c r="G8" i="8" s="1"/>
  <c r="C9" i="8"/>
  <c r="D8" i="8"/>
  <c r="F8" i="8" s="1"/>
  <c r="E8" i="7"/>
  <c r="G9" i="7" s="1"/>
  <c r="C9" i="7"/>
  <c r="D8" i="7"/>
  <c r="F8" i="7"/>
  <c r="D3" i="4"/>
  <c r="D4" i="4" s="1"/>
  <c r="E12" i="2"/>
  <c r="F10" i="2"/>
  <c r="G11" i="2" s="1"/>
  <c r="F21" i="2"/>
  <c r="G22" i="2" s="1"/>
  <c r="F14" i="2"/>
  <c r="G15" i="2" s="1"/>
  <c r="E6" i="2"/>
  <c r="G17" i="2"/>
  <c r="F19" i="2"/>
  <c r="G20" i="2" s="1"/>
  <c r="F7" i="2"/>
  <c r="G8" i="2" s="1"/>
  <c r="E22" i="2"/>
  <c r="F22" i="2"/>
  <c r="G13" i="2"/>
  <c r="E8" i="2"/>
  <c r="G9" i="2" s="1"/>
  <c r="F17" i="2"/>
  <c r="G18" i="2" s="1"/>
  <c r="F15" i="2"/>
  <c r="F13" i="2"/>
  <c r="G14" i="2" s="1"/>
  <c r="G19" i="2"/>
  <c r="E11" i="2"/>
  <c r="G12" i="2" s="1"/>
  <c r="G3" i="5"/>
  <c r="E23" i="2"/>
  <c r="F23" i="2"/>
  <c r="F9" i="2"/>
  <c r="G10" i="2" s="1"/>
  <c r="G7" i="2"/>
  <c r="E20" i="2"/>
  <c r="G21" i="2" s="1"/>
  <c r="C4" i="6"/>
  <c r="H3" i="5"/>
  <c r="C5" i="5"/>
  <c r="D4" i="5"/>
  <c r="E4" i="5" s="1"/>
  <c r="F3" i="5"/>
  <c r="C5" i="4"/>
  <c r="D3" i="3"/>
  <c r="E3" i="3" s="1"/>
  <c r="C4" i="3"/>
  <c r="G16" i="2"/>
  <c r="E8" i="8" l="1"/>
  <c r="G9" i="8" s="1"/>
  <c r="C10" i="8"/>
  <c r="D9" i="8"/>
  <c r="E9" i="8" s="1"/>
  <c r="C10" i="7"/>
  <c r="D9" i="7"/>
  <c r="F9" i="7" s="1"/>
  <c r="G24" i="2"/>
  <c r="G23" i="2"/>
  <c r="F3" i="3"/>
  <c r="G4" i="3" s="1"/>
  <c r="I4" i="5"/>
  <c r="D4" i="6"/>
  <c r="E5" i="6" s="1"/>
  <c r="H4" i="5"/>
  <c r="C6" i="5"/>
  <c r="D5" i="5"/>
  <c r="E5" i="5" s="1"/>
  <c r="G4" i="5"/>
  <c r="F4" i="5"/>
  <c r="D5" i="4"/>
  <c r="C6" i="4"/>
  <c r="C5" i="3"/>
  <c r="D4" i="3"/>
  <c r="F4" i="3" s="1"/>
  <c r="F9" i="8" l="1"/>
  <c r="G10" i="8" s="1"/>
  <c r="C11" i="8"/>
  <c r="D10" i="8"/>
  <c r="E10" i="8" s="1"/>
  <c r="D10" i="7"/>
  <c r="E10" i="7" s="1"/>
  <c r="C11" i="7"/>
  <c r="E9" i="7"/>
  <c r="G10" i="7" s="1"/>
  <c r="C5" i="6"/>
  <c r="D5" i="6" s="1"/>
  <c r="E6" i="6" s="1"/>
  <c r="F5" i="5"/>
  <c r="C7" i="5"/>
  <c r="D6" i="5"/>
  <c r="E6" i="5" s="1"/>
  <c r="I5" i="5"/>
  <c r="H5" i="5"/>
  <c r="G5" i="5"/>
  <c r="D6" i="4"/>
  <c r="C7" i="4"/>
  <c r="C6" i="3"/>
  <c r="D5" i="3"/>
  <c r="E5" i="3" s="1"/>
  <c r="E4" i="3"/>
  <c r="G5" i="3" s="1"/>
  <c r="F10" i="8" l="1"/>
  <c r="G11" i="8" s="1"/>
  <c r="C12" i="8"/>
  <c r="D11" i="8"/>
  <c r="F11" i="8" s="1"/>
  <c r="F11" i="7"/>
  <c r="D11" i="7"/>
  <c r="C12" i="7"/>
  <c r="E11" i="7"/>
  <c r="F10" i="7"/>
  <c r="G11" i="7" s="1"/>
  <c r="F5" i="3"/>
  <c r="G6" i="3" s="1"/>
  <c r="G6" i="5"/>
  <c r="C6" i="6"/>
  <c r="I6" i="5"/>
  <c r="D6" i="6"/>
  <c r="E7" i="6" s="1"/>
  <c r="C8" i="5"/>
  <c r="D7" i="5"/>
  <c r="E7" i="5" s="1"/>
  <c r="F6" i="5"/>
  <c r="H6" i="5"/>
  <c r="D7" i="4"/>
  <c r="C8" i="4"/>
  <c r="C7" i="3"/>
  <c r="D6" i="3"/>
  <c r="F6" i="3" s="1"/>
  <c r="E11" i="8" l="1"/>
  <c r="G12" i="8" s="1"/>
  <c r="C13" i="8"/>
  <c r="D12" i="8"/>
  <c r="F12" i="8" s="1"/>
  <c r="G12" i="7"/>
  <c r="E12" i="7"/>
  <c r="G13" i="7" s="1"/>
  <c r="D12" i="7"/>
  <c r="C13" i="7"/>
  <c r="F12" i="7"/>
  <c r="C7" i="6"/>
  <c r="D7" i="6" s="1"/>
  <c r="E8" i="6" s="1"/>
  <c r="G7" i="5"/>
  <c r="C9" i="5"/>
  <c r="D8" i="5"/>
  <c r="E8" i="5" s="1"/>
  <c r="H7" i="5"/>
  <c r="I7" i="5"/>
  <c r="F7" i="5"/>
  <c r="D8" i="4"/>
  <c r="C9" i="4"/>
  <c r="C8" i="3"/>
  <c r="D7" i="3"/>
  <c r="E7" i="3" s="1"/>
  <c r="E6" i="3"/>
  <c r="G7" i="3" s="1"/>
  <c r="D13" i="8" l="1"/>
  <c r="F13" i="8" s="1"/>
  <c r="C14" i="8"/>
  <c r="E12" i="8"/>
  <c r="G13" i="8" s="1"/>
  <c r="C14" i="7"/>
  <c r="D13" i="7"/>
  <c r="E13" i="7" s="1"/>
  <c r="I8" i="5"/>
  <c r="F7" i="3"/>
  <c r="G8" i="3" s="1"/>
  <c r="C8" i="6"/>
  <c r="D8" i="6" s="1"/>
  <c r="C10" i="5"/>
  <c r="D9" i="5"/>
  <c r="E9" i="5" s="1"/>
  <c r="G8" i="5"/>
  <c r="F8" i="5"/>
  <c r="H8" i="5"/>
  <c r="D9" i="4"/>
  <c r="C10" i="4"/>
  <c r="C9" i="3"/>
  <c r="D8" i="3"/>
  <c r="F8" i="3" s="1"/>
  <c r="D14" i="8" l="1"/>
  <c r="E14" i="8" s="1"/>
  <c r="C15" i="8"/>
  <c r="E13" i="8"/>
  <c r="G14" i="8" s="1"/>
  <c r="E14" i="7"/>
  <c r="G15" i="7" s="1"/>
  <c r="D14" i="7"/>
  <c r="F14" i="7"/>
  <c r="C15" i="7"/>
  <c r="F13" i="7"/>
  <c r="G14" i="7" s="1"/>
  <c r="E8" i="3"/>
  <c r="G9" i="3" s="1"/>
  <c r="E9" i="6"/>
  <c r="C9" i="6"/>
  <c r="I9" i="5"/>
  <c r="H9" i="5"/>
  <c r="G9" i="5"/>
  <c r="C11" i="5"/>
  <c r="D10" i="5"/>
  <c r="E10" i="5" s="1"/>
  <c r="F9" i="5"/>
  <c r="D10" i="4"/>
  <c r="C11" i="4"/>
  <c r="C10" i="3"/>
  <c r="D9" i="3"/>
  <c r="E9" i="3" s="1"/>
  <c r="F14" i="8" l="1"/>
  <c r="G15" i="8" s="1"/>
  <c r="D15" i="8"/>
  <c r="E15" i="8" s="1"/>
  <c r="C16" i="8"/>
  <c r="F15" i="7"/>
  <c r="E15" i="7"/>
  <c r="G16" i="7" s="1"/>
  <c r="D15" i="7"/>
  <c r="C16" i="7"/>
  <c r="F9" i="3"/>
  <c r="G10" i="3" s="1"/>
  <c r="D9" i="6"/>
  <c r="E10" i="6" s="1"/>
  <c r="I10" i="5"/>
  <c r="G10" i="5"/>
  <c r="F10" i="5"/>
  <c r="C12" i="5"/>
  <c r="D11" i="5"/>
  <c r="E11" i="5" s="1"/>
  <c r="H10" i="5"/>
  <c r="D11" i="4"/>
  <c r="C12" i="4"/>
  <c r="C11" i="3"/>
  <c r="D10" i="3"/>
  <c r="F10" i="3" s="1"/>
  <c r="F15" i="8" l="1"/>
  <c r="G16" i="8"/>
  <c r="C17" i="8"/>
  <c r="D16" i="8"/>
  <c r="E16" i="8" s="1"/>
  <c r="E16" i="7"/>
  <c r="F16" i="7"/>
  <c r="D16" i="7"/>
  <c r="C17" i="7"/>
  <c r="I11" i="5"/>
  <c r="C10" i="6"/>
  <c r="D10" i="6" s="1"/>
  <c r="E11" i="6" s="1"/>
  <c r="H11" i="5"/>
  <c r="G11" i="5"/>
  <c r="C13" i="5"/>
  <c r="D12" i="5"/>
  <c r="E12" i="5" s="1"/>
  <c r="F11" i="5"/>
  <c r="D12" i="4"/>
  <c r="C13" i="4"/>
  <c r="C12" i="3"/>
  <c r="D11" i="3"/>
  <c r="E11" i="3" s="1"/>
  <c r="E10" i="3"/>
  <c r="G11" i="3" s="1"/>
  <c r="D17" i="8" l="1"/>
  <c r="E17" i="8" s="1"/>
  <c r="C18" i="8"/>
  <c r="F16" i="8"/>
  <c r="G17" i="8" s="1"/>
  <c r="G17" i="7"/>
  <c r="C18" i="7"/>
  <c r="D17" i="7"/>
  <c r="F17" i="7"/>
  <c r="E17" i="7"/>
  <c r="G18" i="7" s="1"/>
  <c r="C11" i="6"/>
  <c r="F11" i="3"/>
  <c r="G12" i="3" s="1"/>
  <c r="D11" i="6"/>
  <c r="E12" i="6" s="1"/>
  <c r="I12" i="5"/>
  <c r="G12" i="5"/>
  <c r="C14" i="5"/>
  <c r="D13" i="5"/>
  <c r="E13" i="5" s="1"/>
  <c r="F12" i="5"/>
  <c r="H12" i="5"/>
  <c r="D13" i="4"/>
  <c r="C14" i="4"/>
  <c r="C13" i="3"/>
  <c r="D12" i="3"/>
  <c r="F12" i="3" s="1"/>
  <c r="F17" i="8" l="1"/>
  <c r="G18" i="8" s="1"/>
  <c r="D18" i="8"/>
  <c r="F18" i="8" s="1"/>
  <c r="C19" i="8"/>
  <c r="F18" i="7"/>
  <c r="E18" i="7"/>
  <c r="G19" i="7" s="1"/>
  <c r="C19" i="7"/>
  <c r="D18" i="7"/>
  <c r="C12" i="6"/>
  <c r="D12" i="6" s="1"/>
  <c r="E13" i="6" s="1"/>
  <c r="F13" i="5"/>
  <c r="I13" i="5"/>
  <c r="C15" i="5"/>
  <c r="D14" i="5"/>
  <c r="E14" i="5" s="1"/>
  <c r="H13" i="5"/>
  <c r="G13" i="5"/>
  <c r="D14" i="4"/>
  <c r="C15" i="4"/>
  <c r="C14" i="3"/>
  <c r="D13" i="3"/>
  <c r="E13" i="3" s="1"/>
  <c r="E12" i="3"/>
  <c r="G13" i="3" s="1"/>
  <c r="E18" i="8" l="1"/>
  <c r="G19" i="8" s="1"/>
  <c r="D19" i="8"/>
  <c r="E19" i="8" s="1"/>
  <c r="C20" i="8"/>
  <c r="F19" i="7"/>
  <c r="E19" i="7"/>
  <c r="G20" i="7" s="1"/>
  <c r="C20" i="7"/>
  <c r="D19" i="7"/>
  <c r="C13" i="6"/>
  <c r="F13" i="3"/>
  <c r="G14" i="3" s="1"/>
  <c r="D13" i="6"/>
  <c r="E14" i="6" s="1"/>
  <c r="I14" i="5"/>
  <c r="G14" i="5"/>
  <c r="F14" i="5"/>
  <c r="C16" i="5"/>
  <c r="D15" i="5"/>
  <c r="E15" i="5" s="1"/>
  <c r="H14" i="5"/>
  <c r="D15" i="4"/>
  <c r="C16" i="4"/>
  <c r="C15" i="3"/>
  <c r="D14" i="3"/>
  <c r="F14" i="3" s="1"/>
  <c r="F19" i="8" l="1"/>
  <c r="G20" i="8" s="1"/>
  <c r="C21" i="8"/>
  <c r="D20" i="8"/>
  <c r="F20" i="8" s="1"/>
  <c r="E20" i="7"/>
  <c r="F20" i="7"/>
  <c r="C21" i="7"/>
  <c r="D20" i="7"/>
  <c r="I15" i="5"/>
  <c r="C14" i="6"/>
  <c r="D14" i="6" s="1"/>
  <c r="E15" i="6" s="1"/>
  <c r="C15" i="6"/>
  <c r="D15" i="6" s="1"/>
  <c r="C17" i="5"/>
  <c r="D16" i="5"/>
  <c r="E16" i="5" s="1"/>
  <c r="H15" i="5"/>
  <c r="G15" i="5"/>
  <c r="F15" i="5"/>
  <c r="D16" i="4"/>
  <c r="C17" i="4"/>
  <c r="C16" i="3"/>
  <c r="D15" i="3"/>
  <c r="E15" i="3" s="1"/>
  <c r="E14" i="3"/>
  <c r="G15" i="3" s="1"/>
  <c r="E20" i="8" l="1"/>
  <c r="G21" i="8" s="1"/>
  <c r="D21" i="8"/>
  <c r="F21" i="8" s="1"/>
  <c r="C22" i="8"/>
  <c r="G21" i="7"/>
  <c r="C22" i="7"/>
  <c r="D21" i="7"/>
  <c r="F21" i="7"/>
  <c r="E21" i="7"/>
  <c r="G22" i="7" s="1"/>
  <c r="F15" i="3"/>
  <c r="G16" i="3" s="1"/>
  <c r="E16" i="6"/>
  <c r="C16" i="6"/>
  <c r="D16" i="6" s="1"/>
  <c r="C17" i="6" s="1"/>
  <c r="G16" i="5"/>
  <c r="F16" i="5"/>
  <c r="C18" i="5"/>
  <c r="D17" i="5"/>
  <c r="E17" i="5" s="1"/>
  <c r="I16" i="5"/>
  <c r="H16" i="5"/>
  <c r="D17" i="4"/>
  <c r="C18" i="4"/>
  <c r="C17" i="3"/>
  <c r="D16" i="3"/>
  <c r="F16" i="3" s="1"/>
  <c r="E21" i="8" l="1"/>
  <c r="G22" i="8" s="1"/>
  <c r="C23" i="8"/>
  <c r="D22" i="8"/>
  <c r="F22" i="8" s="1"/>
  <c r="C23" i="7"/>
  <c r="F22" i="7"/>
  <c r="D22" i="7"/>
  <c r="E22" i="7" s="1"/>
  <c r="G23" i="7" s="1"/>
  <c r="F17" i="5"/>
  <c r="I17" i="5"/>
  <c r="D17" i="6"/>
  <c r="C18" i="6" s="1"/>
  <c r="E17" i="6"/>
  <c r="C19" i="5"/>
  <c r="D18" i="5"/>
  <c r="E18" i="5" s="1"/>
  <c r="H17" i="5"/>
  <c r="G17" i="5"/>
  <c r="D18" i="4"/>
  <c r="C19" i="4"/>
  <c r="C18" i="3"/>
  <c r="D17" i="3"/>
  <c r="E17" i="3" s="1"/>
  <c r="E16" i="3"/>
  <c r="G17" i="3" s="1"/>
  <c r="E22" i="8" l="1"/>
  <c r="G23" i="8" s="1"/>
  <c r="D23" i="8"/>
  <c r="E23" i="8" s="1"/>
  <c r="C24" i="8"/>
  <c r="F23" i="7"/>
  <c r="C24" i="7"/>
  <c r="D23" i="7"/>
  <c r="E23" i="7"/>
  <c r="F17" i="3"/>
  <c r="G18" i="3" s="1"/>
  <c r="I18" i="5"/>
  <c r="D18" i="6"/>
  <c r="C19" i="6" s="1"/>
  <c r="E18" i="6"/>
  <c r="C20" i="5"/>
  <c r="D19" i="5"/>
  <c r="E19" i="5" s="1"/>
  <c r="H18" i="5"/>
  <c r="G18" i="5"/>
  <c r="F18" i="5"/>
  <c r="D19" i="4"/>
  <c r="C20" i="4"/>
  <c r="C19" i="3"/>
  <c r="D18" i="3"/>
  <c r="F18" i="3" s="1"/>
  <c r="F23" i="8" l="1"/>
  <c r="G24" i="8" s="1"/>
  <c r="C25" i="8"/>
  <c r="D24" i="8"/>
  <c r="F24" i="8" s="1"/>
  <c r="E24" i="7"/>
  <c r="C25" i="7"/>
  <c r="D24" i="7"/>
  <c r="F24" i="7" s="1"/>
  <c r="G24" i="7"/>
  <c r="I19" i="5"/>
  <c r="F19" i="5"/>
  <c r="D19" i="6"/>
  <c r="C20" i="6" s="1"/>
  <c r="E19" i="6"/>
  <c r="H19" i="5"/>
  <c r="G19" i="5"/>
  <c r="C21" i="5"/>
  <c r="C22" i="5" s="1"/>
  <c r="D20" i="5"/>
  <c r="E20" i="5" s="1"/>
  <c r="D20" i="4"/>
  <c r="C21" i="4"/>
  <c r="C22" i="4" s="1"/>
  <c r="C20" i="3"/>
  <c r="D19" i="3"/>
  <c r="E19" i="3" s="1"/>
  <c r="E18" i="3"/>
  <c r="G19" i="3" s="1"/>
  <c r="E24" i="8" l="1"/>
  <c r="G25" i="8" s="1"/>
  <c r="C26" i="8"/>
  <c r="D25" i="8"/>
  <c r="F25" i="8" s="1"/>
  <c r="C26" i="7"/>
  <c r="D25" i="7"/>
  <c r="E25" i="7" s="1"/>
  <c r="G25" i="7"/>
  <c r="F19" i="3"/>
  <c r="G20" i="3" s="1"/>
  <c r="C23" i="5"/>
  <c r="H20" i="5"/>
  <c r="I20" i="5"/>
  <c r="C23" i="4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D20" i="6"/>
  <c r="C21" i="6" s="1"/>
  <c r="E20" i="6"/>
  <c r="D21" i="5"/>
  <c r="E21" i="5" s="1"/>
  <c r="G20" i="5"/>
  <c r="F20" i="5"/>
  <c r="D21" i="4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C21" i="3"/>
  <c r="D20" i="3"/>
  <c r="F20" i="3" s="1"/>
  <c r="E25" i="8" l="1"/>
  <c r="G26" i="8" s="1"/>
  <c r="C27" i="8"/>
  <c r="D26" i="8"/>
  <c r="F26" i="8" s="1"/>
  <c r="D26" i="7"/>
  <c r="F26" i="7" s="1"/>
  <c r="C27" i="7"/>
  <c r="F25" i="7"/>
  <c r="G26" i="7" s="1"/>
  <c r="D44" i="4"/>
  <c r="C45" i="4"/>
  <c r="C22" i="3"/>
  <c r="D22" i="5"/>
  <c r="D23" i="5" s="1"/>
  <c r="C24" i="5"/>
  <c r="I21" i="5"/>
  <c r="D21" i="6"/>
  <c r="C22" i="6" s="1"/>
  <c r="E21" i="6"/>
  <c r="F21" i="5"/>
  <c r="G21" i="5"/>
  <c r="H21" i="5"/>
  <c r="D21" i="3"/>
  <c r="F21" i="3" s="1"/>
  <c r="E20" i="3"/>
  <c r="G21" i="3" s="1"/>
  <c r="E26" i="8" l="1"/>
  <c r="G27" i="8" s="1"/>
  <c r="C28" i="8"/>
  <c r="D27" i="8"/>
  <c r="F27" i="8" s="1"/>
  <c r="E26" i="7"/>
  <c r="G27" i="7" s="1"/>
  <c r="F27" i="7"/>
  <c r="D27" i="7"/>
  <c r="C28" i="7"/>
  <c r="E27" i="7"/>
  <c r="D45" i="4"/>
  <c r="C46" i="4"/>
  <c r="D22" i="6"/>
  <c r="C23" i="6" s="1"/>
  <c r="E23" i="6"/>
  <c r="D22" i="3"/>
  <c r="F22" i="3" s="1"/>
  <c r="C23" i="3"/>
  <c r="E22" i="6"/>
  <c r="D24" i="5"/>
  <c r="C25" i="5"/>
  <c r="E22" i="5"/>
  <c r="G22" i="5" s="1"/>
  <c r="F22" i="5"/>
  <c r="I22" i="5"/>
  <c r="E21" i="3"/>
  <c r="G22" i="3" s="1"/>
  <c r="E27" i="8" l="1"/>
  <c r="G28" i="8" s="1"/>
  <c r="C29" i="8"/>
  <c r="D28" i="8"/>
  <c r="F28" i="8" s="1"/>
  <c r="G28" i="7"/>
  <c r="E28" i="7"/>
  <c r="G29" i="7" s="1"/>
  <c r="D28" i="7"/>
  <c r="C29" i="7"/>
  <c r="F28" i="7"/>
  <c r="D46" i="4"/>
  <c r="C47" i="4"/>
  <c r="E22" i="3"/>
  <c r="G23" i="3" s="1"/>
  <c r="D23" i="6"/>
  <c r="C24" i="6" s="1"/>
  <c r="E23" i="5"/>
  <c r="F23" i="5" s="1"/>
  <c r="C24" i="3"/>
  <c r="D23" i="3"/>
  <c r="F23" i="3" s="1"/>
  <c r="H22" i="5"/>
  <c r="I23" i="5" s="1"/>
  <c r="H23" i="5"/>
  <c r="C26" i="5"/>
  <c r="D25" i="5"/>
  <c r="E28" i="8" l="1"/>
  <c r="G29" i="8" s="1"/>
  <c r="D29" i="8"/>
  <c r="E29" i="8" s="1"/>
  <c r="C30" i="8"/>
  <c r="C30" i="7"/>
  <c r="D29" i="7"/>
  <c r="E29" i="7" s="1"/>
  <c r="D47" i="4"/>
  <c r="C48" i="4"/>
  <c r="E23" i="3"/>
  <c r="G24" i="3" s="1"/>
  <c r="G23" i="5"/>
  <c r="I24" i="5" s="1"/>
  <c r="D24" i="6"/>
  <c r="C25" i="6" s="1"/>
  <c r="E25" i="6"/>
  <c r="E24" i="5"/>
  <c r="G24" i="5" s="1"/>
  <c r="D24" i="3"/>
  <c r="E24" i="3" s="1"/>
  <c r="C25" i="3"/>
  <c r="E24" i="6"/>
  <c r="D26" i="5"/>
  <c r="C27" i="5"/>
  <c r="F29" i="8" l="1"/>
  <c r="G30" i="8" s="1"/>
  <c r="D30" i="8"/>
  <c r="F30" i="8" s="1"/>
  <c r="C31" i="8"/>
  <c r="E30" i="7"/>
  <c r="G31" i="7" s="1"/>
  <c r="D30" i="7"/>
  <c r="C31" i="7"/>
  <c r="F30" i="7"/>
  <c r="F29" i="7"/>
  <c r="G30" i="7" s="1"/>
  <c r="F24" i="5"/>
  <c r="C49" i="4"/>
  <c r="D48" i="4"/>
  <c r="F24" i="3"/>
  <c r="E25" i="5"/>
  <c r="H24" i="5"/>
  <c r="D25" i="3"/>
  <c r="E25" i="3" s="1"/>
  <c r="C26" i="3"/>
  <c r="E26" i="5"/>
  <c r="G26" i="5" s="1"/>
  <c r="G25" i="3"/>
  <c r="D25" i="6"/>
  <c r="C26" i="6" s="1"/>
  <c r="C28" i="5"/>
  <c r="D27" i="5"/>
  <c r="E30" i="8" l="1"/>
  <c r="G31" i="8" s="1"/>
  <c r="D31" i="8"/>
  <c r="F31" i="8" s="1"/>
  <c r="C32" i="8"/>
  <c r="F31" i="7"/>
  <c r="E31" i="7"/>
  <c r="G32" i="7" s="1"/>
  <c r="D31" i="7"/>
  <c r="C32" i="7"/>
  <c r="I25" i="5"/>
  <c r="E27" i="5"/>
  <c r="G27" i="5" s="1"/>
  <c r="D49" i="4"/>
  <c r="C50" i="4"/>
  <c r="H26" i="5"/>
  <c r="F26" i="5"/>
  <c r="I27" i="5" s="1"/>
  <c r="D26" i="6"/>
  <c r="C27" i="6" s="1"/>
  <c r="D26" i="3"/>
  <c r="F26" i="3" s="1"/>
  <c r="C27" i="3"/>
  <c r="H25" i="5"/>
  <c r="G25" i="5"/>
  <c r="F25" i="5"/>
  <c r="E26" i="6"/>
  <c r="F25" i="3"/>
  <c r="G26" i="3" s="1"/>
  <c r="D28" i="5"/>
  <c r="C29" i="5"/>
  <c r="F27" i="5"/>
  <c r="E31" i="8" l="1"/>
  <c r="G32" i="8" s="1"/>
  <c r="C33" i="8"/>
  <c r="D32" i="8"/>
  <c r="E32" i="8" s="1"/>
  <c r="E32" i="7"/>
  <c r="F32" i="7"/>
  <c r="D32" i="7"/>
  <c r="C33" i="7"/>
  <c r="E28" i="5"/>
  <c r="F28" i="5" s="1"/>
  <c r="I26" i="5"/>
  <c r="H27" i="5"/>
  <c r="I28" i="5" s="1"/>
  <c r="D50" i="4"/>
  <c r="C51" i="4"/>
  <c r="D51" i="4" s="1"/>
  <c r="D27" i="6"/>
  <c r="C28" i="6" s="1"/>
  <c r="E26" i="3"/>
  <c r="G27" i="3" s="1"/>
  <c r="F27" i="3"/>
  <c r="C28" i="3"/>
  <c r="D27" i="3"/>
  <c r="E27" i="3" s="1"/>
  <c r="E27" i="6"/>
  <c r="D29" i="5"/>
  <c r="C30" i="5"/>
  <c r="F32" i="8" l="1"/>
  <c r="G33" i="8" s="1"/>
  <c r="D33" i="8"/>
  <c r="F33" i="8" s="1"/>
  <c r="C34" i="8"/>
  <c r="G33" i="7"/>
  <c r="C34" i="7"/>
  <c r="D33" i="7"/>
  <c r="F33" i="7"/>
  <c r="E33" i="7"/>
  <c r="G34" i="7" s="1"/>
  <c r="E28" i="6"/>
  <c r="G28" i="5"/>
  <c r="H28" i="5"/>
  <c r="I29" i="5" s="1"/>
  <c r="E29" i="5"/>
  <c r="F29" i="5" s="1"/>
  <c r="G28" i="3"/>
  <c r="C29" i="3"/>
  <c r="D28" i="3"/>
  <c r="E28" i="3" s="1"/>
  <c r="D28" i="6"/>
  <c r="C29" i="6" s="1"/>
  <c r="D30" i="5"/>
  <c r="C31" i="5"/>
  <c r="E33" i="8" l="1"/>
  <c r="G34" i="8" s="1"/>
  <c r="D34" i="8"/>
  <c r="F34" i="8" s="1"/>
  <c r="C35" i="8"/>
  <c r="F34" i="7"/>
  <c r="E34" i="7"/>
  <c r="G35" i="7" s="1"/>
  <c r="C35" i="7"/>
  <c r="D34" i="7"/>
  <c r="E30" i="5"/>
  <c r="F30" i="5" s="1"/>
  <c r="G29" i="5"/>
  <c r="I30" i="5" s="1"/>
  <c r="H29" i="5"/>
  <c r="D29" i="6"/>
  <c r="C30" i="6" s="1"/>
  <c r="F28" i="3"/>
  <c r="G29" i="3" s="1"/>
  <c r="E29" i="6"/>
  <c r="C30" i="3"/>
  <c r="D29" i="3"/>
  <c r="E29" i="3" s="1"/>
  <c r="D31" i="5"/>
  <c r="C32" i="5"/>
  <c r="E34" i="8" l="1"/>
  <c r="G35" i="8" s="1"/>
  <c r="C36" i="8"/>
  <c r="D35" i="8"/>
  <c r="F35" i="8" s="1"/>
  <c r="F35" i="7"/>
  <c r="E35" i="7"/>
  <c r="G36" i="7" s="1"/>
  <c r="C36" i="7"/>
  <c r="D35" i="7"/>
  <c r="E30" i="6"/>
  <c r="E31" i="5"/>
  <c r="H30" i="5"/>
  <c r="I31" i="5" s="1"/>
  <c r="G30" i="5"/>
  <c r="F29" i="3"/>
  <c r="G30" i="3" s="1"/>
  <c r="F31" i="5"/>
  <c r="H31" i="5"/>
  <c r="D30" i="3"/>
  <c r="E30" i="3" s="1"/>
  <c r="C31" i="3"/>
  <c r="D30" i="6"/>
  <c r="C31" i="6" s="1"/>
  <c r="D32" i="5"/>
  <c r="E32" i="5" s="1"/>
  <c r="C33" i="5"/>
  <c r="G31" i="5"/>
  <c r="E35" i="8" l="1"/>
  <c r="G36" i="8" s="1"/>
  <c r="C37" i="8"/>
  <c r="D36" i="8"/>
  <c r="F36" i="8" s="1"/>
  <c r="E36" i="7"/>
  <c r="G37" i="7" s="1"/>
  <c r="C37" i="7"/>
  <c r="D36" i="7"/>
  <c r="F36" i="7"/>
  <c r="E31" i="6"/>
  <c r="F32" i="5"/>
  <c r="D31" i="6"/>
  <c r="C32" i="6" s="1"/>
  <c r="E32" i="6"/>
  <c r="F30" i="3"/>
  <c r="G31" i="3" s="1"/>
  <c r="I32" i="5"/>
  <c r="F31" i="3"/>
  <c r="C32" i="3"/>
  <c r="D31" i="3"/>
  <c r="E31" i="3" s="1"/>
  <c r="D33" i="5"/>
  <c r="E33" i="5" s="1"/>
  <c r="C34" i="5"/>
  <c r="H32" i="5"/>
  <c r="G32" i="5"/>
  <c r="E36" i="8" l="1"/>
  <c r="G37" i="8" s="1"/>
  <c r="D37" i="8"/>
  <c r="E37" i="8" s="1"/>
  <c r="C38" i="8"/>
  <c r="C38" i="7"/>
  <c r="D37" i="7"/>
  <c r="F37" i="7" s="1"/>
  <c r="D32" i="3"/>
  <c r="E32" i="3" s="1"/>
  <c r="C33" i="3"/>
  <c r="G33" i="5"/>
  <c r="H33" i="5"/>
  <c r="F33" i="5"/>
  <c r="I33" i="5"/>
  <c r="G32" i="3"/>
  <c r="D32" i="6"/>
  <c r="C33" i="6" s="1"/>
  <c r="D34" i="5"/>
  <c r="E34" i="5" s="1"/>
  <c r="C35" i="5"/>
  <c r="D38" i="8" l="1"/>
  <c r="F38" i="8" s="1"/>
  <c r="C39" i="8"/>
  <c r="F37" i="8"/>
  <c r="G38" i="8" s="1"/>
  <c r="F38" i="7"/>
  <c r="C39" i="7"/>
  <c r="D38" i="7"/>
  <c r="E38" i="7" s="1"/>
  <c r="G39" i="7" s="1"/>
  <c r="E37" i="7"/>
  <c r="G38" i="7" s="1"/>
  <c r="I34" i="5"/>
  <c r="F32" i="3"/>
  <c r="G33" i="3" s="1"/>
  <c r="F34" i="5"/>
  <c r="C34" i="6"/>
  <c r="D33" i="6"/>
  <c r="E34" i="6" s="1"/>
  <c r="H34" i="5"/>
  <c r="E33" i="6"/>
  <c r="D33" i="3"/>
  <c r="E33" i="3" s="1"/>
  <c r="C34" i="3"/>
  <c r="C36" i="5"/>
  <c r="D35" i="5"/>
  <c r="E35" i="5" s="1"/>
  <c r="G34" i="5"/>
  <c r="I35" i="5" s="1"/>
  <c r="E38" i="8" l="1"/>
  <c r="G39" i="8" s="1"/>
  <c r="C40" i="8"/>
  <c r="D39" i="8"/>
  <c r="F39" i="8" s="1"/>
  <c r="F39" i="7"/>
  <c r="E39" i="7"/>
  <c r="G40" i="7" s="1"/>
  <c r="D39" i="7"/>
  <c r="C40" i="7"/>
  <c r="G35" i="5"/>
  <c r="F33" i="3"/>
  <c r="D34" i="6"/>
  <c r="E35" i="6" s="1"/>
  <c r="C35" i="3"/>
  <c r="D34" i="3"/>
  <c r="E34" i="3" s="1"/>
  <c r="G34" i="3"/>
  <c r="D36" i="5"/>
  <c r="E36" i="5" s="1"/>
  <c r="C37" i="5"/>
  <c r="F35" i="5"/>
  <c r="H35" i="5"/>
  <c r="C41" i="8" l="1"/>
  <c r="D40" i="8"/>
  <c r="E40" i="8" s="1"/>
  <c r="E39" i="8"/>
  <c r="G40" i="8" s="1"/>
  <c r="E40" i="7"/>
  <c r="G41" i="7" s="1"/>
  <c r="C41" i="7"/>
  <c r="D40" i="7"/>
  <c r="F40" i="7"/>
  <c r="C35" i="6"/>
  <c r="F34" i="3"/>
  <c r="G35" i="3" s="1"/>
  <c r="D35" i="3"/>
  <c r="E35" i="3" s="1"/>
  <c r="C36" i="3"/>
  <c r="D35" i="6"/>
  <c r="E36" i="6" s="1"/>
  <c r="I36" i="5"/>
  <c r="F36" i="5"/>
  <c r="D37" i="5"/>
  <c r="E37" i="5" s="1"/>
  <c r="F37" i="5" s="1"/>
  <c r="C38" i="5"/>
  <c r="H36" i="5"/>
  <c r="G36" i="5"/>
  <c r="F40" i="8" l="1"/>
  <c r="G41" i="8" s="1"/>
  <c r="C42" i="8"/>
  <c r="D41" i="8"/>
  <c r="E41" i="8" s="1"/>
  <c r="C42" i="7"/>
  <c r="D41" i="7"/>
  <c r="F41" i="7" s="1"/>
  <c r="C36" i="6"/>
  <c r="C37" i="6" s="1"/>
  <c r="I37" i="5"/>
  <c r="D36" i="6"/>
  <c r="E37" i="6" s="1"/>
  <c r="H37" i="5"/>
  <c r="D36" i="3"/>
  <c r="F36" i="3" s="1"/>
  <c r="C37" i="3"/>
  <c r="G37" i="5"/>
  <c r="F35" i="3"/>
  <c r="G36" i="3" s="1"/>
  <c r="D38" i="5"/>
  <c r="E38" i="5" s="1"/>
  <c r="C39" i="5"/>
  <c r="C43" i="8" l="1"/>
  <c r="D42" i="8"/>
  <c r="F42" i="8" s="1"/>
  <c r="F41" i="8"/>
  <c r="G42" i="8" s="1"/>
  <c r="F42" i="7"/>
  <c r="E42" i="7"/>
  <c r="G43" i="7" s="1"/>
  <c r="D42" i="7"/>
  <c r="C43" i="7"/>
  <c r="E41" i="7"/>
  <c r="G42" i="7" s="1"/>
  <c r="I38" i="5"/>
  <c r="E36" i="3"/>
  <c r="G37" i="3" s="1"/>
  <c r="D37" i="3"/>
  <c r="F37" i="3" s="1"/>
  <c r="C38" i="3"/>
  <c r="D37" i="6"/>
  <c r="C38" i="6" s="1"/>
  <c r="F38" i="5"/>
  <c r="D39" i="5"/>
  <c r="E39" i="5" s="1"/>
  <c r="F39" i="5" s="1"/>
  <c r="C40" i="5"/>
  <c r="H38" i="5"/>
  <c r="G38" i="5"/>
  <c r="E42" i="8" l="1"/>
  <c r="G43" i="8" s="1"/>
  <c r="C44" i="8"/>
  <c r="D43" i="8"/>
  <c r="E43" i="8" s="1"/>
  <c r="F43" i="7"/>
  <c r="E43" i="7"/>
  <c r="G44" i="7" s="1"/>
  <c r="C44" i="7"/>
  <c r="D43" i="7"/>
  <c r="I39" i="5"/>
  <c r="E37" i="3"/>
  <c r="G38" i="3" s="1"/>
  <c r="D38" i="6"/>
  <c r="C39" i="6" s="1"/>
  <c r="E38" i="6"/>
  <c r="D38" i="3"/>
  <c r="F38" i="3" s="1"/>
  <c r="C39" i="3"/>
  <c r="H39" i="5"/>
  <c r="D40" i="5"/>
  <c r="E40" i="5" s="1"/>
  <c r="C41" i="5"/>
  <c r="G39" i="5"/>
  <c r="F43" i="8" l="1"/>
  <c r="G44" i="8" s="1"/>
  <c r="C45" i="8"/>
  <c r="D44" i="8"/>
  <c r="F44" i="8" s="1"/>
  <c r="E44" i="7"/>
  <c r="G45" i="7" s="1"/>
  <c r="C45" i="7"/>
  <c r="D44" i="7"/>
  <c r="F44" i="7"/>
  <c r="E39" i="6"/>
  <c r="I40" i="5"/>
  <c r="F40" i="5"/>
  <c r="D39" i="6"/>
  <c r="E40" i="6" s="1"/>
  <c r="C40" i="6"/>
  <c r="E38" i="3"/>
  <c r="G39" i="3" s="1"/>
  <c r="D39" i="3"/>
  <c r="E39" i="3" s="1"/>
  <c r="C40" i="3"/>
  <c r="D41" i="5"/>
  <c r="E41" i="5" s="1"/>
  <c r="C42" i="5"/>
  <c r="H40" i="5"/>
  <c r="G40" i="5"/>
  <c r="E44" i="8" l="1"/>
  <c r="G45" i="8" s="1"/>
  <c r="D45" i="8"/>
  <c r="E45" i="8" s="1"/>
  <c r="C46" i="8"/>
  <c r="C46" i="7"/>
  <c r="D45" i="7"/>
  <c r="F45" i="7" s="1"/>
  <c r="F39" i="3"/>
  <c r="G40" i="3" s="1"/>
  <c r="D40" i="3"/>
  <c r="F40" i="3" s="1"/>
  <c r="C41" i="3"/>
  <c r="D40" i="6"/>
  <c r="C41" i="6" s="1"/>
  <c r="G41" i="5"/>
  <c r="I41" i="5"/>
  <c r="C43" i="5"/>
  <c r="C44" i="5" s="1"/>
  <c r="D42" i="5"/>
  <c r="E42" i="5" s="1"/>
  <c r="F41" i="5"/>
  <c r="H41" i="5"/>
  <c r="F45" i="8" l="1"/>
  <c r="G46" i="8" s="1"/>
  <c r="D46" i="8"/>
  <c r="F46" i="8" s="1"/>
  <c r="C47" i="8"/>
  <c r="F46" i="7"/>
  <c r="C47" i="7"/>
  <c r="D46" i="7"/>
  <c r="E46" i="7"/>
  <c r="E45" i="7"/>
  <c r="G46" i="7" s="1"/>
  <c r="F42" i="5"/>
  <c r="G42" i="5"/>
  <c r="C45" i="5"/>
  <c r="E40" i="3"/>
  <c r="G41" i="3" s="1"/>
  <c r="D41" i="6"/>
  <c r="C42" i="6" s="1"/>
  <c r="H42" i="5"/>
  <c r="E41" i="6"/>
  <c r="D41" i="3"/>
  <c r="E41" i="3" s="1"/>
  <c r="C42" i="3"/>
  <c r="D43" i="5"/>
  <c r="E43" i="5" s="1"/>
  <c r="I42" i="5"/>
  <c r="C48" i="8" l="1"/>
  <c r="D47" i="8"/>
  <c r="E47" i="8" s="1"/>
  <c r="E46" i="8"/>
  <c r="G47" i="8" s="1"/>
  <c r="F47" i="7"/>
  <c r="E47" i="7"/>
  <c r="G48" i="7" s="1"/>
  <c r="D47" i="7"/>
  <c r="C48" i="7"/>
  <c r="G47" i="7"/>
  <c r="E42" i="6"/>
  <c r="G43" i="5"/>
  <c r="I43" i="5"/>
  <c r="C46" i="5"/>
  <c r="D44" i="5"/>
  <c r="D45" i="5" s="1"/>
  <c r="D42" i="6"/>
  <c r="C43" i="6" s="1"/>
  <c r="F41" i="3"/>
  <c r="G42" i="3" s="1"/>
  <c r="D42" i="3"/>
  <c r="F42" i="3" s="1"/>
  <c r="C43" i="3"/>
  <c r="C44" i="3" s="1"/>
  <c r="F43" i="5"/>
  <c r="H43" i="5"/>
  <c r="F47" i="8" l="1"/>
  <c r="G48" i="8" s="1"/>
  <c r="C49" i="8"/>
  <c r="D48" i="8"/>
  <c r="F48" i="8" s="1"/>
  <c r="E48" i="7"/>
  <c r="G49" i="7" s="1"/>
  <c r="C49" i="7"/>
  <c r="D48" i="7"/>
  <c r="F48" i="7"/>
  <c r="E43" i="6"/>
  <c r="I44" i="5"/>
  <c r="E44" i="5"/>
  <c r="G44" i="5" s="1"/>
  <c r="D46" i="5"/>
  <c r="C47" i="5"/>
  <c r="C45" i="3"/>
  <c r="E42" i="3"/>
  <c r="G43" i="3" s="1"/>
  <c r="D43" i="6"/>
  <c r="E44" i="6" s="1"/>
  <c r="D43" i="3"/>
  <c r="E43" i="3" s="1"/>
  <c r="E48" i="8" l="1"/>
  <c r="G49" i="8" s="1"/>
  <c r="C50" i="8"/>
  <c r="D49" i="8"/>
  <c r="E49" i="8" s="1"/>
  <c r="C50" i="7"/>
  <c r="D49" i="7"/>
  <c r="F49" i="7" s="1"/>
  <c r="C44" i="6"/>
  <c r="E46" i="5"/>
  <c r="F44" i="5"/>
  <c r="E45" i="5"/>
  <c r="C48" i="5"/>
  <c r="D47" i="5"/>
  <c r="E47" i="5" s="1"/>
  <c r="H44" i="5"/>
  <c r="C46" i="3"/>
  <c r="D44" i="3"/>
  <c r="D45" i="3" s="1"/>
  <c r="F43" i="3"/>
  <c r="F49" i="8" l="1"/>
  <c r="G50" i="8" s="1"/>
  <c r="C51" i="8"/>
  <c r="D50" i="8"/>
  <c r="E50" i="8" s="1"/>
  <c r="F50" i="7"/>
  <c r="E50" i="7"/>
  <c r="G51" i="7" s="1"/>
  <c r="D50" i="7"/>
  <c r="C51" i="7"/>
  <c r="E49" i="7"/>
  <c r="G50" i="7" s="1"/>
  <c r="D44" i="6"/>
  <c r="C45" i="6" s="1"/>
  <c r="G47" i="5"/>
  <c r="C49" i="5"/>
  <c r="D48" i="5"/>
  <c r="E48" i="5" s="1"/>
  <c r="H48" i="5" s="1"/>
  <c r="H45" i="5"/>
  <c r="G45" i="5"/>
  <c r="F45" i="5"/>
  <c r="H46" i="5"/>
  <c r="G46" i="5"/>
  <c r="H47" i="5"/>
  <c r="F47" i="5"/>
  <c r="I45" i="5"/>
  <c r="F46" i="5"/>
  <c r="F45" i="3"/>
  <c r="E45" i="3"/>
  <c r="F44" i="3"/>
  <c r="E44" i="3"/>
  <c r="G45" i="3" s="1"/>
  <c r="C47" i="3"/>
  <c r="D46" i="3"/>
  <c r="F46" i="3"/>
  <c r="E46" i="3"/>
  <c r="G47" i="3" s="1"/>
  <c r="G44" i="3"/>
  <c r="F50" i="8" l="1"/>
  <c r="G51" i="8"/>
  <c r="H4" i="8" s="1"/>
  <c r="D51" i="8"/>
  <c r="F51" i="8" s="1"/>
  <c r="F51" i="7"/>
  <c r="E51" i="7"/>
  <c r="D51" i="7"/>
  <c r="D45" i="6"/>
  <c r="C46" i="6" s="1"/>
  <c r="E45" i="6"/>
  <c r="G48" i="5"/>
  <c r="I47" i="5"/>
  <c r="I48" i="5"/>
  <c r="I46" i="5"/>
  <c r="F48" i="5"/>
  <c r="C50" i="5"/>
  <c r="D49" i="5"/>
  <c r="G46" i="3"/>
  <c r="C48" i="3"/>
  <c r="D47" i="3"/>
  <c r="E47" i="3" s="1"/>
  <c r="G48" i="3" s="1"/>
  <c r="F47" i="3"/>
  <c r="E51" i="8" l="1"/>
  <c r="G53" i="8" s="1"/>
  <c r="G54" i="7"/>
  <c r="G57" i="7"/>
  <c r="G53" i="7"/>
  <c r="G52" i="7"/>
  <c r="G56" i="7"/>
  <c r="G55" i="7"/>
  <c r="D46" i="6"/>
  <c r="C47" i="6" s="1"/>
  <c r="E46" i="6"/>
  <c r="I49" i="5"/>
  <c r="C51" i="5"/>
  <c r="D50" i="5"/>
  <c r="E49" i="5"/>
  <c r="H49" i="5" s="1"/>
  <c r="C49" i="3"/>
  <c r="D48" i="3"/>
  <c r="F48" i="3"/>
  <c r="E48" i="3"/>
  <c r="G57" i="8" l="1"/>
  <c r="G55" i="8"/>
  <c r="G52" i="8"/>
  <c r="G56" i="8"/>
  <c r="G54" i="8"/>
  <c r="D47" i="6"/>
  <c r="C48" i="6" s="1"/>
  <c r="E47" i="6"/>
  <c r="G49" i="5"/>
  <c r="F49" i="5"/>
  <c r="E50" i="5"/>
  <c r="D51" i="5"/>
  <c r="G49" i="3"/>
  <c r="C50" i="3"/>
  <c r="D49" i="3"/>
  <c r="F49" i="3"/>
  <c r="E49" i="3"/>
  <c r="G50" i="3" s="1"/>
  <c r="D48" i="6" l="1"/>
  <c r="C49" i="6" s="1"/>
  <c r="E48" i="6"/>
  <c r="I50" i="5"/>
  <c r="E51" i="5"/>
  <c r="H50" i="5"/>
  <c r="G50" i="5"/>
  <c r="F50" i="5"/>
  <c r="C51" i="3"/>
  <c r="D50" i="3"/>
  <c r="E50" i="3"/>
  <c r="F50" i="3"/>
  <c r="D49" i="6" l="1"/>
  <c r="C50" i="6" s="1"/>
  <c r="E49" i="6"/>
  <c r="I51" i="5"/>
  <c r="F51" i="5"/>
  <c r="G51" i="5"/>
  <c r="H51" i="5"/>
  <c r="D51" i="3"/>
  <c r="F51" i="3" s="1"/>
  <c r="G51" i="3"/>
  <c r="D50" i="6" l="1"/>
  <c r="C51" i="6" s="1"/>
  <c r="E50" i="6"/>
  <c r="I54" i="5"/>
  <c r="I57" i="5"/>
  <c r="I55" i="5"/>
  <c r="I53" i="5"/>
  <c r="I52" i="5"/>
  <c r="I56" i="5"/>
  <c r="E51" i="3"/>
  <c r="D51" i="6" l="1"/>
  <c r="E54" i="6" s="1"/>
  <c r="E52" i="6"/>
  <c r="E51" i="6"/>
  <c r="G55" i="3"/>
  <c r="G56" i="3"/>
  <c r="G57" i="3"/>
  <c r="G54" i="3"/>
  <c r="G53" i="3"/>
  <c r="G52" i="3"/>
  <c r="E55" i="6" l="1"/>
  <c r="E57" i="6"/>
  <c r="E53" i="6"/>
  <c r="E56" i="6"/>
</calcChain>
</file>

<file path=xl/sharedStrings.xml><?xml version="1.0" encoding="utf-8"?>
<sst xmlns="http://schemas.openxmlformats.org/spreadsheetml/2006/main" count="72" uniqueCount="34">
  <si>
    <t>Period</t>
  </si>
  <si>
    <t>Series</t>
  </si>
  <si>
    <t>3MA</t>
  </si>
  <si>
    <t>=AVERAGE(B2:B4)</t>
  </si>
  <si>
    <t>=AVERAGE(B3:B5)</t>
  </si>
  <si>
    <t>=AVERAGE(B4:B6)</t>
  </si>
  <si>
    <t>=AVERAGE(B5:B7)</t>
  </si>
  <si>
    <t>=AVERAGE(B6:B8)</t>
  </si>
  <si>
    <t>SMA</t>
  </si>
  <si>
    <t>DMA</t>
  </si>
  <si>
    <t>a</t>
  </si>
  <si>
    <t>b</t>
  </si>
  <si>
    <t>DMA Forec.</t>
  </si>
  <si>
    <t>SES</t>
  </si>
  <si>
    <t>DES</t>
  </si>
  <si>
    <t>DES Forec.</t>
  </si>
  <si>
    <t>=alpha</t>
  </si>
  <si>
    <t>Single and Double Moving Averages Method Forecasting</t>
  </si>
  <si>
    <t>e</t>
  </si>
  <si>
    <t>TES</t>
  </si>
  <si>
    <t>TES a</t>
  </si>
  <si>
    <t>TES b</t>
  </si>
  <si>
    <t>TES c</t>
  </si>
  <si>
    <t>TES Forec.</t>
  </si>
  <si>
    <t>Single, Double and Tripple Exponential Smoothing Forecasting Method (al=.3)</t>
  </si>
  <si>
    <t>Holt's L</t>
  </si>
  <si>
    <t>Holt's G</t>
  </si>
  <si>
    <t>Holt's Forec.</t>
  </si>
  <si>
    <t>Holt Linear Method</t>
  </si>
  <si>
    <t>=beta</t>
  </si>
  <si>
    <t>=MSE</t>
  </si>
  <si>
    <t>Date</t>
  </si>
  <si>
    <t>Msoft Close</t>
  </si>
  <si>
    <t>=AVERAGE(B7:B9)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</si>
</sst>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2" fontId="0" fillId="0" borderId="0" xfId="0" applyNumberFormat="1"/>
    <xf numFmtId="2" fontId="0" fillId="0" borderId="0" xfId="0" quotePrefix="1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NumberFormat="1" applyBorder="1"/>
    <xf numFmtId="0" fontId="0" fillId="0" borderId="6" xfId="0" applyBorder="1"/>
    <xf numFmtId="1" fontId="0" fillId="0" borderId="6" xfId="0" applyNumberFormat="1" applyBorder="1"/>
    <xf numFmtId="2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0" fontId="0" fillId="0" borderId="9" xfId="0" applyNumberFormat="1" applyBorder="1"/>
    <xf numFmtId="2" fontId="0" fillId="0" borderId="9" xfId="0" applyNumberFormat="1" applyBorder="1"/>
    <xf numFmtId="0" fontId="0" fillId="0" borderId="8" xfId="0" applyNumberForma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2" fontId="0" fillId="0" borderId="0" xfId="0" applyNumberFormat="1" applyFill="1" applyBorder="1"/>
    <xf numFmtId="2" fontId="0" fillId="0" borderId="9" xfId="0" applyNumberFormat="1" applyFill="1" applyBorder="1"/>
    <xf numFmtId="164" fontId="1" fillId="0" borderId="0" xfId="0" applyNumberFormat="1" applyFont="1"/>
    <xf numFmtId="0" fontId="1" fillId="0" borderId="0" xfId="0" quotePrefix="1" applyFont="1"/>
    <xf numFmtId="14" fontId="0" fillId="0" borderId="0" xfId="0" applyNumberFormat="1"/>
    <xf numFmtId="2" fontId="0" fillId="0" borderId="9" xfId="0" quotePrefix="1" applyNumberFormat="1" applyBorder="1"/>
    <xf numFmtId="2" fontId="0" fillId="0" borderId="0" xfId="0" quotePrefix="1" applyNumberFormat="1" applyBorder="1"/>
    <xf numFmtId="2" fontId="0" fillId="0" borderId="9" xfId="0" quotePrefix="1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'8.1.1-2'!$B$1</c:f>
              <c:strCache>
                <c:ptCount val="1"/>
                <c:pt idx="0">
                  <c:v>Msoft Close</c:v>
                </c:pt>
              </c:strCache>
            </c:strRef>
          </c:tx>
          <c:marker>
            <c:symbol val="none"/>
          </c:marker>
          <c:val>
            <c:numRef>
              <c:f>'8.1.1-2'!$B$2:$B$51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8-46AE-834F-BEB3FAF1DB07}"/>
            </c:ext>
          </c:extLst>
        </c:ser>
        <c:ser>
          <c:idx val="1"/>
          <c:order val="1"/>
          <c:tx>
            <c:strRef>
              <c:f>'8.1.1-2'!$C$1</c:f>
              <c:strCache>
                <c:ptCount val="1"/>
                <c:pt idx="0">
                  <c:v>3MA</c:v>
                </c:pt>
              </c:strCache>
            </c:strRef>
          </c:tx>
          <c:marker>
            <c:symbol val="none"/>
          </c:marker>
          <c:val>
            <c:numRef>
              <c:f>'8.1.1-2'!$C$2:$C$52</c:f>
              <c:numCache>
                <c:formatCode>General</c:formatCode>
                <c:ptCount val="51"/>
                <c:pt idx="3" formatCode="0.00">
                  <c:v>51.236666333333325</c:v>
                </c:pt>
                <c:pt idx="4" formatCode="0.00">
                  <c:v>51.31</c:v>
                </c:pt>
                <c:pt idx="5" formatCode="0.00">
                  <c:v>51.686667</c:v>
                </c:pt>
                <c:pt idx="6" formatCode="0.00">
                  <c:v>52.09</c:v>
                </c:pt>
                <c:pt idx="7" formatCode="0.00">
                  <c:v>52.699999333333331</c:v>
                </c:pt>
                <c:pt idx="8" formatCode="0.00">
                  <c:v>53.103332333333334</c:v>
                </c:pt>
                <c:pt idx="9" formatCode="0.00">
                  <c:v>53.486666333333339</c:v>
                </c:pt>
                <c:pt idx="10" formatCode="0.00">
                  <c:v>53.650000333333331</c:v>
                </c:pt>
                <c:pt idx="11" formatCode="0.00">
                  <c:v>53.800000666666669</c:v>
                </c:pt>
                <c:pt idx="12" formatCode="0.00">
                  <c:v>53.583333333333336</c:v>
                </c:pt>
                <c:pt idx="13" formatCode="0.00">
                  <c:v>54.319999666666668</c:v>
                </c:pt>
                <c:pt idx="14" formatCode="0.00">
                  <c:v>54.933333000000005</c:v>
                </c:pt>
                <c:pt idx="15" formatCode="0.00">
                  <c:v>56.093333000000001</c:v>
                </c:pt>
                <c:pt idx="16" formatCode="0.00">
                  <c:v>56.366666333333335</c:v>
                </c:pt>
                <c:pt idx="17" formatCode="0.00">
                  <c:v>56.686666000000002</c:v>
                </c:pt>
                <c:pt idx="18" formatCode="0.00">
                  <c:v>56.559999000000005</c:v>
                </c:pt>
                <c:pt idx="19" formatCode="0.00">
                  <c:v>56.386665333333333</c:v>
                </c:pt>
                <c:pt idx="20" formatCode="0.00">
                  <c:v>56.359999333333342</c:v>
                </c:pt>
                <c:pt idx="21" formatCode="0.00">
                  <c:v>56.490000333333334</c:v>
                </c:pt>
                <c:pt idx="22" formatCode="0.00">
                  <c:v>56.613334666666667</c:v>
                </c:pt>
                <c:pt idx="23" formatCode="0.00">
                  <c:v>56.71000166666667</c:v>
                </c:pt>
                <c:pt idx="24" formatCode="0.00">
                  <c:v>56.980000666666662</c:v>
                </c:pt>
                <c:pt idx="25" formatCode="0.00">
                  <c:v>57.439999666666672</c:v>
                </c:pt>
                <c:pt idx="26" formatCode="0.00">
                  <c:v>57.803333000000002</c:v>
                </c:pt>
                <c:pt idx="27" formatCode="0.00">
                  <c:v>58.073333666666677</c:v>
                </c:pt>
                <c:pt idx="28" formatCode="0.00">
                  <c:v>58.093333999999999</c:v>
                </c:pt>
                <c:pt idx="29" formatCode="0.00">
                  <c:v>58.173333333333325</c:v>
                </c:pt>
                <c:pt idx="30" formatCode="0.00">
                  <c:v>58.086666000000001</c:v>
                </c:pt>
                <c:pt idx="31" formatCode="0.00">
                  <c:v>58.119999</c:v>
                </c:pt>
                <c:pt idx="32" formatCode="0.00">
                  <c:v>57.833332333333338</c:v>
                </c:pt>
                <c:pt idx="33" formatCode="0.00">
                  <c:v>57.706666333333338</c:v>
                </c:pt>
                <c:pt idx="34" formatCode="0.00">
                  <c:v>57.533332666666666</c:v>
                </c:pt>
                <c:pt idx="35" formatCode="0.00">
                  <c:v>57.593332666666669</c:v>
                </c:pt>
                <c:pt idx="36" formatCode="0.00">
                  <c:v>57.629998333333333</c:v>
                </c:pt>
                <c:pt idx="37" formatCode="0.00">
                  <c:v>57.726665333333337</c:v>
                </c:pt>
                <c:pt idx="38" formatCode="0.00">
                  <c:v>57.836666000000001</c:v>
                </c:pt>
                <c:pt idx="39" formatCode="0.00">
                  <c:v>58.003332666666665</c:v>
                </c:pt>
                <c:pt idx="40" formatCode="0.00">
                  <c:v>58.049999333333339</c:v>
                </c:pt>
                <c:pt idx="41" formatCode="0.00">
                  <c:v>58.099998333333332</c:v>
                </c:pt>
                <c:pt idx="42" formatCode="0.00">
                  <c:v>58.006665333333331</c:v>
                </c:pt>
                <c:pt idx="43" formatCode="0.00">
                  <c:v>57.816665333333333</c:v>
                </c:pt>
                <c:pt idx="44" formatCode="0.00">
                  <c:v>57.646666000000003</c:v>
                </c:pt>
                <c:pt idx="45" formatCode="0.00">
                  <c:v>57.573332333333333</c:v>
                </c:pt>
                <c:pt idx="46" formatCode="0.00">
                  <c:v>57.623333000000002</c:v>
                </c:pt>
                <c:pt idx="47" formatCode="0.00">
                  <c:v>57.646666333333336</c:v>
                </c:pt>
                <c:pt idx="48" formatCode="0.00">
                  <c:v>57.566666999999995</c:v>
                </c:pt>
                <c:pt idx="49" formatCode="0.00">
                  <c:v>57.099999666666669</c:v>
                </c:pt>
                <c:pt idx="50" formatCode="0.00">
                  <c:v>56.896666000000003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8-46AE-834F-BEB3FAF1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32448"/>
        <c:axId val="64267008"/>
      </c:lineChart>
      <c:catAx>
        <c:axId val="64232448"/>
        <c:scaling>
          <c:orientation val="minMax"/>
        </c:scaling>
        <c:delete val="0"/>
        <c:axPos val="b"/>
        <c:majorTickMark val="out"/>
        <c:minorTickMark val="none"/>
        <c:tickLblPos val="nextTo"/>
        <c:crossAx val="64267008"/>
        <c:crosses val="autoZero"/>
        <c:auto val="1"/>
        <c:lblAlgn val="ctr"/>
        <c:lblOffset val="100"/>
        <c:noMultiLvlLbl val="0"/>
      </c:catAx>
      <c:valAx>
        <c:axId val="64267008"/>
        <c:scaling>
          <c:orientation val="minMax"/>
          <c:min val="5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232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'8.1.3-5'!$B$1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'8.1.3-5'!$B$2:$B$51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6-431F-A541-F58FF42D06D7}"/>
            </c:ext>
          </c:extLst>
        </c:ser>
        <c:ser>
          <c:idx val="1"/>
          <c:order val="1"/>
          <c:tx>
            <c:strRef>
              <c:f>'8.1.3-5'!$G$1</c:f>
              <c:strCache>
                <c:ptCount val="1"/>
                <c:pt idx="0">
                  <c:v>DMA Forec.</c:v>
                </c:pt>
              </c:strCache>
            </c:strRef>
          </c:tx>
          <c:marker>
            <c:symbol val="none"/>
          </c:marker>
          <c:val>
            <c:numRef>
              <c:f>'8.1.3-5'!$G$2:$G$57</c:f>
              <c:numCache>
                <c:formatCode>General</c:formatCode>
                <c:ptCount val="56"/>
                <c:pt idx="5" formatCode="0.00">
                  <c:v>52.237778777777791</c:v>
                </c:pt>
                <c:pt idx="6" formatCode="0.00">
                  <c:v>52.878888666666668</c:v>
                </c:pt>
                <c:pt idx="7" formatCode="0.00">
                  <c:v>53.782220444444441</c:v>
                </c:pt>
                <c:pt idx="8" formatCode="0.00">
                  <c:v>54.0477758888889</c:v>
                </c:pt>
                <c:pt idx="9" formatCode="0.00">
                  <c:v>54.26666700000002</c:v>
                </c:pt>
                <c:pt idx="10" formatCode="0.00">
                  <c:v>54.12333499999999</c:v>
                </c:pt>
                <c:pt idx="11" formatCode="0.00">
                  <c:v>54.108890444444448</c:v>
                </c:pt>
                <c:pt idx="12" formatCode="0.00">
                  <c:v>53.394443777777788</c:v>
                </c:pt>
                <c:pt idx="13" formatCode="0.00">
                  <c:v>55.15777655555555</c:v>
                </c:pt>
                <c:pt idx="14" formatCode="0.00">
                  <c:v>56.24222166666668</c:v>
                </c:pt>
                <c:pt idx="15" formatCode="0.00">
                  <c:v>58.048888555555564</c:v>
                </c:pt>
                <c:pt idx="16" formatCode="0.00">
                  <c:v>57.504444111111106</c:v>
                </c:pt>
                <c:pt idx="17" formatCode="0.00">
                  <c:v>57.295554444444448</c:v>
                </c:pt>
                <c:pt idx="18" formatCode="0.00">
                  <c:v>56.604442777777777</c:v>
                </c:pt>
                <c:pt idx="19" formatCode="0.00">
                  <c:v>56.071109111111106</c:v>
                </c:pt>
                <c:pt idx="20" formatCode="0.00">
                  <c:v>56.2088888888889</c:v>
                </c:pt>
                <c:pt idx="21" formatCode="0.00">
                  <c:v>56.645557666666654</c:v>
                </c:pt>
                <c:pt idx="22" formatCode="0.00">
                  <c:v>56.864447777777777</c:v>
                </c:pt>
                <c:pt idx="23" formatCode="0.00">
                  <c:v>56.921113888888911</c:v>
                </c:pt>
                <c:pt idx="24" formatCode="0.00">
                  <c:v>57.404443999999991</c:v>
                </c:pt>
                <c:pt idx="25" formatCode="0.00">
                  <c:v>58.233331000000028</c:v>
                </c:pt>
                <c:pt idx="26" formatCode="0.00">
                  <c:v>58.594443444444458</c:v>
                </c:pt>
                <c:pt idx="27" formatCode="0.00">
                  <c:v>58.675556777777793</c:v>
                </c:pt>
                <c:pt idx="28" formatCode="0.00">
                  <c:v>58.300001555555539</c:v>
                </c:pt>
                <c:pt idx="29" formatCode="0.00">
                  <c:v>58.293332666666636</c:v>
                </c:pt>
                <c:pt idx="30" formatCode="0.00">
                  <c:v>58.024442444444453</c:v>
                </c:pt>
                <c:pt idx="31" formatCode="0.00">
                  <c:v>58.106664777777773</c:v>
                </c:pt>
                <c:pt idx="32" formatCode="0.00">
                  <c:v>57.473332111111127</c:v>
                </c:pt>
                <c:pt idx="33" formatCode="0.00">
                  <c:v>57.34666722222223</c:v>
                </c:pt>
                <c:pt idx="34" formatCode="0.00">
                  <c:v>57.217777111111118</c:v>
                </c:pt>
                <c:pt idx="35" formatCode="0.00">
                  <c:v>57.557776888888881</c:v>
                </c:pt>
                <c:pt idx="36" formatCode="0.00">
                  <c:v>57.718885888888892</c:v>
                </c:pt>
                <c:pt idx="37" formatCode="0.00">
                  <c:v>57.87999844444446</c:v>
                </c:pt>
                <c:pt idx="38" formatCode="0.00">
                  <c:v>58.047778222222227</c:v>
                </c:pt>
                <c:pt idx="39" formatCode="0.00">
                  <c:v>58.298888666666656</c:v>
                </c:pt>
                <c:pt idx="40" formatCode="0.00">
                  <c:v>58.223332666666671</c:v>
                </c:pt>
                <c:pt idx="41" formatCode="0.00">
                  <c:v>58.197774777777767</c:v>
                </c:pt>
                <c:pt idx="42" formatCode="0.00">
                  <c:v>57.915553999999986</c:v>
                </c:pt>
                <c:pt idx="43" formatCode="0.00">
                  <c:v>57.501109999999997</c:v>
                </c:pt>
                <c:pt idx="44" formatCode="0.00">
                  <c:v>57.293333555555556</c:v>
                </c:pt>
                <c:pt idx="45" formatCode="0.00">
                  <c:v>57.362221222222225</c:v>
                </c:pt>
                <c:pt idx="46" formatCode="0.00">
                  <c:v>57.641111444444448</c:v>
                </c:pt>
                <c:pt idx="47" formatCode="0.00">
                  <c:v>57.711111222222222</c:v>
                </c:pt>
                <c:pt idx="48" formatCode="0.00">
                  <c:v>57.475556777777754</c:v>
                </c:pt>
                <c:pt idx="49" formatCode="0.00">
                  <c:v>56.424443666666669</c:v>
                </c:pt>
                <c:pt idx="50" formatCode="0.00">
                  <c:v>56.314442888888898</c:v>
                </c:pt>
                <c:pt idx="51" formatCode="0.00">
                  <c:v>56.023331333333346</c:v>
                </c:pt>
                <c:pt idx="52" formatCode="0.00">
                  <c:v>55.732219777777793</c:v>
                </c:pt>
                <c:pt idx="53" formatCode="0.00">
                  <c:v>55.44110822222224</c:v>
                </c:pt>
                <c:pt idx="54" formatCode="0.00">
                  <c:v>55.149996666666688</c:v>
                </c:pt>
                <c:pt idx="55" formatCode="0.00">
                  <c:v>54.858885111111135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6-431F-A541-F58FF42D0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05024"/>
        <c:axId val="64306560"/>
      </c:lineChart>
      <c:catAx>
        <c:axId val="6430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64306560"/>
        <c:crosses val="autoZero"/>
        <c:auto val="1"/>
        <c:lblAlgn val="ctr"/>
        <c:lblOffset val="100"/>
        <c:noMultiLvlLbl val="0"/>
      </c:catAx>
      <c:valAx>
        <c:axId val="64306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305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'8.2.1-5'!$B$1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'8.2.1-5'!$B$2:$B$51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A-429C-88A6-1B64CFF94735}"/>
            </c:ext>
          </c:extLst>
        </c:ser>
        <c:ser>
          <c:idx val="1"/>
          <c:order val="1"/>
          <c:tx>
            <c:strRef>
              <c:f>'8.2.1-5'!$G$1</c:f>
              <c:strCache>
                <c:ptCount val="1"/>
                <c:pt idx="0">
                  <c:v>DES Forec.</c:v>
                </c:pt>
              </c:strCache>
            </c:strRef>
          </c:tx>
          <c:marker>
            <c:symbol val="none"/>
          </c:marker>
          <c:val>
            <c:numRef>
              <c:f>'8.2.1-5'!$G$2:$G$57</c:f>
              <c:numCache>
                <c:formatCode>General</c:formatCode>
                <c:ptCount val="56"/>
                <c:pt idx="2" formatCode="0.00">
                  <c:v>51.166998600000007</c:v>
                </c:pt>
                <c:pt idx="3" formatCode="0.00">
                  <c:v>51.317325034999996</c:v>
                </c:pt>
                <c:pt idx="4" formatCode="0.00">
                  <c:v>51.388515759499995</c:v>
                </c:pt>
                <c:pt idx="5" formatCode="0.00">
                  <c:v>52.061549382562504</c:v>
                </c:pt>
                <c:pt idx="6" formatCode="0.00">
                  <c:v>52.578116866442514</c:v>
                </c:pt>
                <c:pt idx="7" formatCode="0.00">
                  <c:v>53.231821612242598</c:v>
                </c:pt>
                <c:pt idx="8" formatCode="0.00">
                  <c:v>53.715337897343417</c:v>
                </c:pt>
                <c:pt idx="9" formatCode="0.00">
                  <c:v>54.055472190373948</c:v>
                </c:pt>
                <c:pt idx="10" formatCode="0.00">
                  <c:v>54.13253313085854</c:v>
                </c:pt>
                <c:pt idx="11" formatCode="0.00">
                  <c:v>54.29410479218312</c:v>
                </c:pt>
                <c:pt idx="12" formatCode="0.00">
                  <c:v>53.712441559550328</c:v>
                </c:pt>
                <c:pt idx="13" formatCode="0.00">
                  <c:v>55.364439752718027</c:v>
                </c:pt>
                <c:pt idx="14" formatCode="0.00">
                  <c:v>56.052239419623447</c:v>
                </c:pt>
                <c:pt idx="15" formatCode="0.00">
                  <c:v>56.850936027487101</c:v>
                </c:pt>
                <c:pt idx="16" formatCode="0.00">
                  <c:v>57.265970680942324</c:v>
                </c:pt>
                <c:pt idx="17" formatCode="0.00">
                  <c:v>57.396665013611717</c:v>
                </c:pt>
                <c:pt idx="18" formatCode="0.00">
                  <c:v>56.974892359997114</c:v>
                </c:pt>
                <c:pt idx="19" formatCode="0.00">
                  <c:v>56.714543977245306</c:v>
                </c:pt>
                <c:pt idx="20" formatCode="0.00">
                  <c:v>56.871740725820118</c:v>
                </c:pt>
                <c:pt idx="21" formatCode="0.00">
                  <c:v>56.844669513180008</c:v>
                </c:pt>
                <c:pt idx="22" formatCode="0.00">
                  <c:v>56.800810155474998</c:v>
                </c:pt>
                <c:pt idx="23" formatCode="0.00">
                  <c:v>57.02822987779895</c:v>
                </c:pt>
                <c:pt idx="24" formatCode="0.00">
                  <c:v>57.411180272950446</c:v>
                </c:pt>
                <c:pt idx="25" formatCode="0.00">
                  <c:v>57.969382108965526</c:v>
                </c:pt>
                <c:pt idx="26" formatCode="0.00">
                  <c:v>58.274074353833619</c:v>
                </c:pt>
                <c:pt idx="27" formatCode="0.00">
                  <c:v>58.474582841445773</c:v>
                </c:pt>
                <c:pt idx="28" formatCode="0.00">
                  <c:v>58.399660701884805</c:v>
                </c:pt>
                <c:pt idx="29" formatCode="0.00">
                  <c:v>58.517496961939386</c:v>
                </c:pt>
                <c:pt idx="30" formatCode="0.00">
                  <c:v>58.288639281474872</c:v>
                </c:pt>
                <c:pt idx="31" formatCode="0.00">
                  <c:v>58.27523847699797</c:v>
                </c:pt>
                <c:pt idx="32" formatCode="0.00">
                  <c:v>57.774559801174206</c:v>
                </c:pt>
                <c:pt idx="33" formatCode="0.00">
                  <c:v>57.606040762494828</c:v>
                </c:pt>
                <c:pt idx="34" formatCode="0.00">
                  <c:v>57.557199497747177</c:v>
                </c:pt>
                <c:pt idx="35" formatCode="0.00">
                  <c:v>57.555807579917271</c:v>
                </c:pt>
                <c:pt idx="36" formatCode="0.00">
                  <c:v>57.598082243594263</c:v>
                </c:pt>
                <c:pt idx="37" formatCode="0.00">
                  <c:v>57.77875366915751</c:v>
                </c:pt>
                <c:pt idx="38" formatCode="0.00">
                  <c:v>57.910716299486182</c:v>
                </c:pt>
                <c:pt idx="39" formatCode="0.00">
                  <c:v>58.125280786612976</c:v>
                </c:pt>
                <c:pt idx="40" formatCode="0.00">
                  <c:v>58.123412841063974</c:v>
                </c:pt>
                <c:pt idx="41" formatCode="0.00">
                  <c:v>58.160179738539163</c:v>
                </c:pt>
                <c:pt idx="42" formatCode="0.00">
                  <c:v>58.021342189751401</c:v>
                </c:pt>
                <c:pt idx="43" formatCode="0.00">
                  <c:v>57.645593784644021</c:v>
                </c:pt>
                <c:pt idx="44" formatCode="0.00">
                  <c:v>57.555105422367255</c:v>
                </c:pt>
                <c:pt idx="45" formatCode="0.00">
                  <c:v>57.577147275065343</c:v>
                </c:pt>
                <c:pt idx="46" formatCode="0.00">
                  <c:v>57.55583627163476</c:v>
                </c:pt>
                <c:pt idx="47" formatCode="0.00">
                  <c:v>57.588466851910077</c:v>
                </c:pt>
                <c:pt idx="48" formatCode="0.00">
                  <c:v>57.450016082717433</c:v>
                </c:pt>
                <c:pt idx="49" formatCode="0.00">
                  <c:v>56.535067962600642</c:v>
                </c:pt>
                <c:pt idx="50" formatCode="0.00">
                  <c:v>56.696681433932717</c:v>
                </c:pt>
                <c:pt idx="51" formatCode="0.00">
                  <c:v>56.560922231166671</c:v>
                </c:pt>
                <c:pt idx="52" formatCode="0.00">
                  <c:v>56.425163028400625</c:v>
                </c:pt>
                <c:pt idx="53" formatCode="0.00">
                  <c:v>56.289403825634579</c:v>
                </c:pt>
                <c:pt idx="54" formatCode="0.00">
                  <c:v>56.153644622868534</c:v>
                </c:pt>
                <c:pt idx="55" formatCode="0.00">
                  <c:v>56.017885420102488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A-429C-88A6-1B64CFF9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20960"/>
        <c:axId val="64522496"/>
      </c:lineChart>
      <c:catAx>
        <c:axId val="6452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4522496"/>
        <c:crosses val="autoZero"/>
        <c:auto val="1"/>
        <c:lblAlgn val="ctr"/>
        <c:lblOffset val="100"/>
        <c:noMultiLvlLbl val="0"/>
      </c:catAx>
      <c:valAx>
        <c:axId val="64522496"/>
        <c:scaling>
          <c:orientation val="minMax"/>
          <c:min val="5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520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'8.2.6-7'!$B$1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'8.2.6-7'!$B$2:$B$51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B4-A5FE-FF89E9637A6E}"/>
            </c:ext>
          </c:extLst>
        </c:ser>
        <c:ser>
          <c:idx val="1"/>
          <c:order val="1"/>
          <c:tx>
            <c:strRef>
              <c:f>'8.2.6-7'!$F$1</c:f>
              <c:strCache>
                <c:ptCount val="1"/>
                <c:pt idx="0">
                  <c:v>DES Forec.</c:v>
                </c:pt>
              </c:strCache>
            </c:strRef>
          </c:tx>
          <c:marker>
            <c:symbol val="none"/>
          </c:marker>
          <c:val>
            <c:numRef>
              <c:f>'8.2.6-7'!$F$2:$F$52</c:f>
              <c:numCache>
                <c:formatCode>0.00</c:formatCode>
                <c:ptCount val="51"/>
                <c:pt idx="0">
                  <c:v>51.16</c:v>
                </c:pt>
                <c:pt idx="1">
                  <c:v>51.16</c:v>
                </c:pt>
                <c:pt idx="2">
                  <c:v>51.166998599999999</c:v>
                </c:pt>
                <c:pt idx="3">
                  <c:v>51.317325035000003</c:v>
                </c:pt>
                <c:pt idx="4">
                  <c:v>51.388515759500002</c:v>
                </c:pt>
                <c:pt idx="5">
                  <c:v>52.061549382562497</c:v>
                </c:pt>
                <c:pt idx="6">
                  <c:v>52.5781168664425</c:v>
                </c:pt>
                <c:pt idx="7">
                  <c:v>53.231821612242591</c:v>
                </c:pt>
                <c:pt idx="8">
                  <c:v>53.71533789734341</c:v>
                </c:pt>
                <c:pt idx="9">
                  <c:v>54.055472190373933</c:v>
                </c:pt>
                <c:pt idx="10">
                  <c:v>54.132533130858526</c:v>
                </c:pt>
                <c:pt idx="11">
                  <c:v>54.294104792183099</c:v>
                </c:pt>
                <c:pt idx="12">
                  <c:v>53.7124415595503</c:v>
                </c:pt>
                <c:pt idx="13">
                  <c:v>55.36443975271802</c:v>
                </c:pt>
                <c:pt idx="14">
                  <c:v>56.052239419623426</c:v>
                </c:pt>
                <c:pt idx="15">
                  <c:v>56.850936027487087</c:v>
                </c:pt>
                <c:pt idx="16">
                  <c:v>57.26597068094231</c:v>
                </c:pt>
                <c:pt idx="17">
                  <c:v>57.396665013611717</c:v>
                </c:pt>
                <c:pt idx="18">
                  <c:v>56.974892359997106</c:v>
                </c:pt>
                <c:pt idx="19">
                  <c:v>56.714543977245292</c:v>
                </c:pt>
                <c:pt idx="20">
                  <c:v>56.871740725820104</c:v>
                </c:pt>
                <c:pt idx="21">
                  <c:v>56.844669513180001</c:v>
                </c:pt>
                <c:pt idx="22">
                  <c:v>56.800810155475006</c:v>
                </c:pt>
                <c:pt idx="23">
                  <c:v>57.028229877798957</c:v>
                </c:pt>
                <c:pt idx="24">
                  <c:v>57.411180272950453</c:v>
                </c:pt>
                <c:pt idx="25">
                  <c:v>57.969382108965526</c:v>
                </c:pt>
                <c:pt idx="26">
                  <c:v>58.274074353833619</c:v>
                </c:pt>
                <c:pt idx="27">
                  <c:v>58.474582841445773</c:v>
                </c:pt>
                <c:pt idx="28">
                  <c:v>58.399660701884805</c:v>
                </c:pt>
                <c:pt idx="29">
                  <c:v>58.517496961939408</c:v>
                </c:pt>
                <c:pt idx="30">
                  <c:v>58.2886392814749</c:v>
                </c:pt>
                <c:pt idx="31">
                  <c:v>58.27523847699797</c:v>
                </c:pt>
                <c:pt idx="32">
                  <c:v>57.77455980117422</c:v>
                </c:pt>
                <c:pt idx="33">
                  <c:v>57.606040762494843</c:v>
                </c:pt>
                <c:pt idx="34">
                  <c:v>57.557199497747192</c:v>
                </c:pt>
                <c:pt idx="35">
                  <c:v>57.555807579917285</c:v>
                </c:pt>
                <c:pt idx="36">
                  <c:v>57.598082243594284</c:v>
                </c:pt>
                <c:pt idx="37">
                  <c:v>57.778753669157524</c:v>
                </c:pt>
                <c:pt idx="38">
                  <c:v>57.910716299486197</c:v>
                </c:pt>
                <c:pt idx="39">
                  <c:v>58.125280786613004</c:v>
                </c:pt>
                <c:pt idx="40">
                  <c:v>58.123412841063988</c:v>
                </c:pt>
                <c:pt idx="41">
                  <c:v>58.160179738539199</c:v>
                </c:pt>
                <c:pt idx="42">
                  <c:v>58.021342189751422</c:v>
                </c:pt>
                <c:pt idx="43">
                  <c:v>57.645593784644042</c:v>
                </c:pt>
                <c:pt idx="44">
                  <c:v>57.555105422367284</c:v>
                </c:pt>
                <c:pt idx="45">
                  <c:v>57.577147275065364</c:v>
                </c:pt>
                <c:pt idx="46">
                  <c:v>57.555836271634796</c:v>
                </c:pt>
                <c:pt idx="47">
                  <c:v>57.58846685191012</c:v>
                </c:pt>
                <c:pt idx="48">
                  <c:v>57.450016082717461</c:v>
                </c:pt>
                <c:pt idx="49">
                  <c:v>56.535067962600678</c:v>
                </c:pt>
                <c:pt idx="50">
                  <c:v>56.696681433932753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B4-A5FE-FF89E963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48224"/>
        <c:axId val="64455808"/>
      </c:lineChart>
      <c:catAx>
        <c:axId val="6454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64455808"/>
        <c:crosses val="autoZero"/>
        <c:auto val="1"/>
        <c:lblAlgn val="ctr"/>
        <c:lblOffset val="100"/>
        <c:noMultiLvlLbl val="0"/>
      </c:catAx>
      <c:valAx>
        <c:axId val="64455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548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'8.2.8'!$B$1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'8.2.8'!$B$2:$B$43</c:f>
              <c:numCache>
                <c:formatCode>0.00</c:formatCode>
                <c:ptCount val="42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C-4B17-8578-EC9BB5175533}"/>
            </c:ext>
          </c:extLst>
        </c:ser>
        <c:ser>
          <c:idx val="1"/>
          <c:order val="1"/>
          <c:tx>
            <c:strRef>
              <c:f>'8.2.8'!$G$1</c:f>
              <c:strCache>
                <c:ptCount val="1"/>
                <c:pt idx="0">
                  <c:v>DES Forec.</c:v>
                </c:pt>
              </c:strCache>
            </c:strRef>
          </c:tx>
          <c:marker>
            <c:symbol val="none"/>
          </c:marker>
          <c:val>
            <c:numRef>
              <c:f>'8.2.8'!$G$2:$G$48</c:f>
              <c:numCache>
                <c:formatCode>General</c:formatCode>
                <c:ptCount val="47"/>
                <c:pt idx="2" formatCode="0.00">
                  <c:v>51.166998600000007</c:v>
                </c:pt>
                <c:pt idx="3" formatCode="0.00">
                  <c:v>51.317325034999996</c:v>
                </c:pt>
                <c:pt idx="4" formatCode="0.00">
                  <c:v>51.388515759499995</c:v>
                </c:pt>
                <c:pt idx="5" formatCode="0.00">
                  <c:v>52.061549382562504</c:v>
                </c:pt>
                <c:pt idx="6" formatCode="0.00">
                  <c:v>52.578116866442514</c:v>
                </c:pt>
                <c:pt idx="7" formatCode="0.00">
                  <c:v>53.231821612242598</c:v>
                </c:pt>
                <c:pt idx="8" formatCode="0.00">
                  <c:v>53.715337897343417</c:v>
                </c:pt>
                <c:pt idx="9" formatCode="0.00">
                  <c:v>54.055472190373948</c:v>
                </c:pt>
                <c:pt idx="10" formatCode="0.00">
                  <c:v>54.13253313085854</c:v>
                </c:pt>
                <c:pt idx="11" formatCode="0.00">
                  <c:v>54.29410479218312</c:v>
                </c:pt>
                <c:pt idx="12" formatCode="0.00">
                  <c:v>53.712441559550328</c:v>
                </c:pt>
                <c:pt idx="13" formatCode="0.00">
                  <c:v>55.364439752718027</c:v>
                </c:pt>
                <c:pt idx="14" formatCode="0.00">
                  <c:v>56.052239419623447</c:v>
                </c:pt>
                <c:pt idx="15" formatCode="0.00">
                  <c:v>56.850936027487101</c:v>
                </c:pt>
                <c:pt idx="16" formatCode="0.00">
                  <c:v>57.265970680942324</c:v>
                </c:pt>
                <c:pt idx="17" formatCode="0.00">
                  <c:v>57.396665013611717</c:v>
                </c:pt>
                <c:pt idx="18" formatCode="0.00">
                  <c:v>56.974892359997114</c:v>
                </c:pt>
                <c:pt idx="19" formatCode="0.00">
                  <c:v>56.714543977245306</c:v>
                </c:pt>
                <c:pt idx="20" formatCode="0.00">
                  <c:v>56.871740725820118</c:v>
                </c:pt>
                <c:pt idx="21" formatCode="0.00">
                  <c:v>56.844669513180008</c:v>
                </c:pt>
                <c:pt idx="22" formatCode="0.00">
                  <c:v>56.800810155474998</c:v>
                </c:pt>
                <c:pt idx="23" formatCode="0.00">
                  <c:v>57.02822987779895</c:v>
                </c:pt>
                <c:pt idx="24" formatCode="0.00">
                  <c:v>57.411180272950446</c:v>
                </c:pt>
                <c:pt idx="25" formatCode="0.00">
                  <c:v>57.969382108965526</c:v>
                </c:pt>
                <c:pt idx="26" formatCode="0.00">
                  <c:v>58.274074353833619</c:v>
                </c:pt>
                <c:pt idx="27" formatCode="0.00">
                  <c:v>58.474582841445773</c:v>
                </c:pt>
                <c:pt idx="28" formatCode="0.00">
                  <c:v>58.399660701884805</c:v>
                </c:pt>
                <c:pt idx="29" formatCode="0.00">
                  <c:v>58.517496961939386</c:v>
                </c:pt>
                <c:pt idx="30" formatCode="0.00">
                  <c:v>58.288639281474872</c:v>
                </c:pt>
                <c:pt idx="31" formatCode="0.00">
                  <c:v>58.27523847699797</c:v>
                </c:pt>
                <c:pt idx="32" formatCode="0.00">
                  <c:v>57.774559801174206</c:v>
                </c:pt>
                <c:pt idx="33" formatCode="0.00">
                  <c:v>57.606040762494828</c:v>
                </c:pt>
                <c:pt idx="34" formatCode="0.00">
                  <c:v>57.557199497747177</c:v>
                </c:pt>
                <c:pt idx="35" formatCode="0.00">
                  <c:v>57.555807579917271</c:v>
                </c:pt>
                <c:pt idx="36" formatCode="0.00">
                  <c:v>57.598082243594263</c:v>
                </c:pt>
                <c:pt idx="37" formatCode="0.00">
                  <c:v>57.77875366915751</c:v>
                </c:pt>
                <c:pt idx="38" formatCode="0.00">
                  <c:v>57.910716299486182</c:v>
                </c:pt>
                <c:pt idx="39" formatCode="0.00">
                  <c:v>58.125280786612976</c:v>
                </c:pt>
                <c:pt idx="40" formatCode="0.00">
                  <c:v>58.123412841063974</c:v>
                </c:pt>
                <c:pt idx="41" formatCode="0.00">
                  <c:v>58.160179738539163</c:v>
                </c:pt>
                <c:pt idx="42" formatCode="0.00">
                  <c:v>58.021342189751401</c:v>
                </c:pt>
                <c:pt idx="43" formatCode="0.00">
                  <c:v>57.645593784644021</c:v>
                </c:pt>
                <c:pt idx="44" formatCode="0.00">
                  <c:v>57.555105422367255</c:v>
                </c:pt>
                <c:pt idx="45" formatCode="0.00">
                  <c:v>57.577147275065343</c:v>
                </c:pt>
                <c:pt idx="46" formatCode="0.00">
                  <c:v>57.55583627163476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C-4B17-8578-EC9BB517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84096"/>
        <c:axId val="122885632"/>
      </c:lineChart>
      <c:catAx>
        <c:axId val="122884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885632"/>
        <c:crosses val="autoZero"/>
        <c:auto val="1"/>
        <c:lblAlgn val="ctr"/>
        <c:lblOffset val="100"/>
        <c:noMultiLvlLbl val="0"/>
      </c:catAx>
      <c:valAx>
        <c:axId val="1228856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884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'8.2.12'!$B$1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'8.2.12'!$B$2:$B$43</c:f>
              <c:numCache>
                <c:formatCode>0.00</c:formatCode>
                <c:ptCount val="42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C-4406-8304-715BAD0019C3}"/>
            </c:ext>
          </c:extLst>
        </c:ser>
        <c:ser>
          <c:idx val="1"/>
          <c:order val="1"/>
          <c:tx>
            <c:strRef>
              <c:f>'8.2.12'!$G$1</c:f>
              <c:strCache>
                <c:ptCount val="1"/>
                <c:pt idx="0">
                  <c:v>DES Forec.</c:v>
                </c:pt>
              </c:strCache>
            </c:strRef>
          </c:tx>
          <c:marker>
            <c:symbol val="none"/>
          </c:marker>
          <c:val>
            <c:numRef>
              <c:f>'8.2.12'!$G$2:$G$48</c:f>
              <c:numCache>
                <c:formatCode>General</c:formatCode>
                <c:ptCount val="47"/>
                <c:pt idx="2" formatCode="0.00">
                  <c:v>51.167962705366563</c:v>
                </c:pt>
                <c:pt idx="3" formatCode="0.00">
                  <c:v>51.338421760755828</c:v>
                </c:pt>
                <c:pt idx="4" formatCode="0.00">
                  <c:v>51.406746137978374</c:v>
                </c:pt>
                <c:pt idx="5" formatCode="0.00">
                  <c:v>52.159962220189151</c:v>
                </c:pt>
                <c:pt idx="6" formatCode="0.00">
                  <c:v>52.685907672485719</c:v>
                </c:pt>
                <c:pt idx="7" formatCode="0.00">
                  <c:v>53.354953465737971</c:v>
                </c:pt>
                <c:pt idx="8" formatCode="0.00">
                  <c:v>53.813187229741921</c:v>
                </c:pt>
                <c:pt idx="9" formatCode="0.00">
                  <c:v>54.114238208225693</c:v>
                </c:pt>
                <c:pt idx="10" formatCode="0.00">
                  <c:v>54.132059863715597</c:v>
                </c:pt>
                <c:pt idx="11" formatCode="0.00">
                  <c:v>54.27707026913054</c:v>
                </c:pt>
                <c:pt idx="12" formatCode="0.00">
                  <c:v>53.58641234248082</c:v>
                </c:pt>
                <c:pt idx="13" formatCode="0.00">
                  <c:v>55.503507280492535</c:v>
                </c:pt>
                <c:pt idx="14" formatCode="0.00">
                  <c:v>56.174625741533355</c:v>
                </c:pt>
                <c:pt idx="15" formatCode="0.00">
                  <c:v>56.971513414229968</c:v>
                </c:pt>
                <c:pt idx="16" formatCode="0.00">
                  <c:v>57.323861269469347</c:v>
                </c:pt>
                <c:pt idx="17" formatCode="0.00">
                  <c:v>57.381182069100788</c:v>
                </c:pt>
                <c:pt idx="18" formatCode="0.00">
                  <c:v>56.849471988852706</c:v>
                </c:pt>
                <c:pt idx="19" formatCode="0.00">
                  <c:v>56.568268277083206</c:v>
                </c:pt>
                <c:pt idx="20" formatCode="0.00">
                  <c:v>56.783941897535968</c:v>
                </c:pt>
                <c:pt idx="21" formatCode="0.00">
                  <c:v>56.765923096181837</c:v>
                </c:pt>
                <c:pt idx="22" formatCode="0.00">
                  <c:v>56.729915212768894</c:v>
                </c:pt>
                <c:pt idx="23" formatCode="0.00">
                  <c:v>57.003709456629906</c:v>
                </c:pt>
                <c:pt idx="24" formatCode="0.00">
                  <c:v>57.432016363520745</c:v>
                </c:pt>
                <c:pt idx="25" formatCode="0.00">
                  <c:v>58.034427784414035</c:v>
                </c:pt>
                <c:pt idx="26" formatCode="0.00">
                  <c:v>58.320430266951611</c:v>
                </c:pt>
                <c:pt idx="27" formatCode="0.00">
                  <c:v>58.494207293837206</c:v>
                </c:pt>
                <c:pt idx="28" formatCode="0.00">
                  <c:v>58.367127864596149</c:v>
                </c:pt>
                <c:pt idx="29" formatCode="0.00">
                  <c:v>58.489060360114316</c:v>
                </c:pt>
                <c:pt idx="30" formatCode="0.00">
                  <c:v>58.216522476249295</c:v>
                </c:pt>
                <c:pt idx="31" formatCode="0.00">
                  <c:v>58.21733179031385</c:v>
                </c:pt>
                <c:pt idx="32" formatCode="0.00">
                  <c:v>57.66061804173642</c:v>
                </c:pt>
                <c:pt idx="33" formatCode="0.00">
                  <c:v>57.519595259687122</c:v>
                </c:pt>
                <c:pt idx="34" formatCode="0.00">
                  <c:v>57.50678667152247</c:v>
                </c:pt>
                <c:pt idx="35" formatCode="0.00">
                  <c:v>57.532858491678851</c:v>
                </c:pt>
                <c:pt idx="36" formatCode="0.00">
                  <c:v>57.595939289508415</c:v>
                </c:pt>
                <c:pt idx="37" formatCode="0.00">
                  <c:v>57.80574292950206</c:v>
                </c:pt>
                <c:pt idx="38" formatCode="0.00">
                  <c:v>57.942870628508807</c:v>
                </c:pt>
                <c:pt idx="39" formatCode="0.00">
                  <c:v>58.168873650410234</c:v>
                </c:pt>
                <c:pt idx="40" formatCode="0.00">
                  <c:v>58.139398496117863</c:v>
                </c:pt>
                <c:pt idx="41" formatCode="0.00">
                  <c:v>58.167125461142589</c:v>
                </c:pt>
                <c:pt idx="42" formatCode="0.00">
                  <c:v>57.999272439784271</c:v>
                </c:pt>
                <c:pt idx="43" formatCode="0.00">
                  <c:v>57.578692386117282</c:v>
                </c:pt>
                <c:pt idx="44" formatCode="0.00">
                  <c:v>57.511096155312089</c:v>
                </c:pt>
                <c:pt idx="45" formatCode="0.00">
                  <c:v>57.562841477745344</c:v>
                </c:pt>
                <c:pt idx="46" formatCode="0.00">
                  <c:v>57.550789760532702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C-4406-8304-715BAD00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23648"/>
        <c:axId val="122929536"/>
      </c:lineChart>
      <c:catAx>
        <c:axId val="12292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929536"/>
        <c:crosses val="autoZero"/>
        <c:auto val="1"/>
        <c:lblAlgn val="ctr"/>
        <c:lblOffset val="100"/>
        <c:noMultiLvlLbl val="0"/>
      </c:catAx>
      <c:valAx>
        <c:axId val="1229295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923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'8.3.1-5'!$B$1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'8.3.1-5'!$B$2:$B$51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5-474D-9E3F-5C491A153D7D}"/>
            </c:ext>
          </c:extLst>
        </c:ser>
        <c:ser>
          <c:idx val="1"/>
          <c:order val="1"/>
          <c:tx>
            <c:strRef>
              <c:f>'8.3.1-5'!$I$1</c:f>
              <c:strCache>
                <c:ptCount val="1"/>
                <c:pt idx="0">
                  <c:v>TES Forec.</c:v>
                </c:pt>
              </c:strCache>
            </c:strRef>
          </c:tx>
          <c:marker>
            <c:symbol val="none"/>
          </c:marker>
          <c:val>
            <c:numRef>
              <c:f>'8.3.1-5'!$I$2:$I$57</c:f>
              <c:numCache>
                <c:formatCode>0.00</c:formatCode>
                <c:ptCount val="56"/>
                <c:pt idx="2">
                  <c:v>51.170497899999987</c:v>
                </c:pt>
                <c:pt idx="3">
                  <c:v>51.394150420000003</c:v>
                </c:pt>
                <c:pt idx="4">
                  <c:v>51.460388847499999</c:v>
                </c:pt>
                <c:pt idx="5">
                  <c:v>52.427286023937462</c:v>
                </c:pt>
                <c:pt idx="6">
                  <c:v>53.000803399439356</c:v>
                </c:pt>
                <c:pt idx="7">
                  <c:v>53.72772660543567</c:v>
                </c:pt>
                <c:pt idx="8">
                  <c:v>54.135037878633987</c:v>
                </c:pt>
                <c:pt idx="9">
                  <c:v>54.336909614142627</c:v>
                </c:pt>
                <c:pt idx="10">
                  <c:v>54.191052539677301</c:v>
                </c:pt>
                <c:pt idx="11">
                  <c:v>54.271755462114811</c:v>
                </c:pt>
                <c:pt idx="12">
                  <c:v>53.276477817741899</c:v>
                </c:pt>
                <c:pt idx="13">
                  <c:v>55.850208774699922</c:v>
                </c:pt>
                <c:pt idx="14">
                  <c:v>56.52043502046039</c:v>
                </c:pt>
                <c:pt idx="15">
                  <c:v>57.33647937116293</c:v>
                </c:pt>
                <c:pt idx="16">
                  <c:v>57.539246244711123</c:v>
                </c:pt>
                <c:pt idx="17">
                  <c:v>57.397203691731605</c:v>
                </c:pt>
                <c:pt idx="18">
                  <c:v>56.552909396010932</c:v>
                </c:pt>
                <c:pt idx="19">
                  <c:v>56.172542374655379</c:v>
                </c:pt>
                <c:pt idx="20">
                  <c:v>56.507349292100834</c:v>
                </c:pt>
                <c:pt idx="21">
                  <c:v>56.505706527225399</c:v>
                </c:pt>
                <c:pt idx="22">
                  <c:v>56.48785058499147</c:v>
                </c:pt>
                <c:pt idx="23">
                  <c:v>56.884022952568387</c:v>
                </c:pt>
                <c:pt idx="24">
                  <c:v>57.444064964320937</c:v>
                </c:pt>
                <c:pt idx="25">
                  <c:v>58.182843712823697</c:v>
                </c:pt>
                <c:pt idx="26">
                  <c:v>58.444541008203466</c:v>
                </c:pt>
                <c:pt idx="27">
                  <c:v>58.559460492944424</c:v>
                </c:pt>
                <c:pt idx="28">
                  <c:v>58.295727180852907</c:v>
                </c:pt>
                <c:pt idx="29">
                  <c:v>58.415058577608988</c:v>
                </c:pt>
                <c:pt idx="30">
                  <c:v>58.019930044981301</c:v>
                </c:pt>
                <c:pt idx="31">
                  <c:v>58.041553374760987</c:v>
                </c:pt>
                <c:pt idx="32">
                  <c:v>57.330330667770852</c:v>
                </c:pt>
                <c:pt idx="33">
                  <c:v>57.242196245371701</c:v>
                </c:pt>
                <c:pt idx="34">
                  <c:v>57.318585594743986</c:v>
                </c:pt>
                <c:pt idx="35">
                  <c:v>57.42268836875369</c:v>
                </c:pt>
                <c:pt idx="36">
                  <c:v>57.55152140336687</c:v>
                </c:pt>
                <c:pt idx="37">
                  <c:v>57.850659987751747</c:v>
                </c:pt>
                <c:pt idx="38">
                  <c:v>58.017391972367328</c:v>
                </c:pt>
                <c:pt idx="39">
                  <c:v>58.285368569165534</c:v>
                </c:pt>
                <c:pt idx="40">
                  <c:v>58.194121274408595</c:v>
                </c:pt>
                <c:pt idx="41">
                  <c:v>58.19794502584076</c:v>
                </c:pt>
                <c:pt idx="42">
                  <c:v>57.951326368008786</c:v>
                </c:pt>
                <c:pt idx="43">
                  <c:v>57.403613384098314</c:v>
                </c:pt>
                <c:pt idx="44">
                  <c:v>57.378360337387143</c:v>
                </c:pt>
                <c:pt idx="45">
                  <c:v>57.502475371999701</c:v>
                </c:pt>
                <c:pt idx="46">
                  <c:v>57.518798338369216</c:v>
                </c:pt>
                <c:pt idx="47">
                  <c:v>57.60084950021529</c:v>
                </c:pt>
                <c:pt idx="48">
                  <c:v>57.402601405947301</c:v>
                </c:pt>
                <c:pt idx="49">
                  <c:v>56.070242443748967</c:v>
                </c:pt>
                <c:pt idx="50">
                  <c:v>56.574770709768927</c:v>
                </c:pt>
                <c:pt idx="51">
                  <c:v>56.353674000088212</c:v>
                </c:pt>
                <c:pt idx="52">
                  <c:v>56.117643226697432</c:v>
                </c:pt>
                <c:pt idx="53">
                  <c:v>55.866678389596579</c:v>
                </c:pt>
                <c:pt idx="54">
                  <c:v>55.600779488785662</c:v>
                </c:pt>
                <c:pt idx="55">
                  <c:v>55.319946524264672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5-474D-9E3F-5C491A153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792192"/>
        <c:axId val="122802176"/>
      </c:lineChart>
      <c:catAx>
        <c:axId val="12279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802176"/>
        <c:crosses val="autoZero"/>
        <c:auto val="1"/>
        <c:lblAlgn val="ctr"/>
        <c:lblOffset val="100"/>
        <c:noMultiLvlLbl val="0"/>
      </c:catAx>
      <c:valAx>
        <c:axId val="122802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792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'8.4.1-3'!$B$1</c:f>
              <c:strCache>
                <c:ptCount val="1"/>
                <c:pt idx="0">
                  <c:v>Series</c:v>
                </c:pt>
              </c:strCache>
            </c:strRef>
          </c:tx>
          <c:marker>
            <c:symbol val="none"/>
          </c:marker>
          <c:val>
            <c:numRef>
              <c:f>'8.4.1-3'!$B$2:$B$51</c:f>
              <c:numCache>
                <c:formatCode>0.00</c:formatCode>
                <c:ptCount val="50"/>
                <c:pt idx="0">
                  <c:v>51.16</c:v>
                </c:pt>
                <c:pt idx="1">
                  <c:v>51.169998</c:v>
                </c:pt>
                <c:pt idx="2">
                  <c:v>51.380001</c:v>
                </c:pt>
                <c:pt idx="3">
                  <c:v>51.380001</c:v>
                </c:pt>
                <c:pt idx="4">
                  <c:v>52.299999</c:v>
                </c:pt>
                <c:pt idx="5">
                  <c:v>52.59</c:v>
                </c:pt>
                <c:pt idx="6">
                  <c:v>53.209999000000003</c:v>
                </c:pt>
                <c:pt idx="7">
                  <c:v>53.509998000000003</c:v>
                </c:pt>
                <c:pt idx="8">
                  <c:v>53.740001999999997</c:v>
                </c:pt>
                <c:pt idx="9">
                  <c:v>53.700001</c:v>
                </c:pt>
                <c:pt idx="10">
                  <c:v>53.959999000000003</c:v>
                </c:pt>
                <c:pt idx="11">
                  <c:v>53.09</c:v>
                </c:pt>
                <c:pt idx="12">
                  <c:v>55.91</c:v>
                </c:pt>
                <c:pt idx="13">
                  <c:v>55.799999</c:v>
                </c:pt>
                <c:pt idx="14">
                  <c:v>56.57</c:v>
                </c:pt>
                <c:pt idx="15">
                  <c:v>56.73</c:v>
                </c:pt>
                <c:pt idx="16">
                  <c:v>56.759998000000003</c:v>
                </c:pt>
                <c:pt idx="17">
                  <c:v>56.189999</c:v>
                </c:pt>
                <c:pt idx="18">
                  <c:v>56.209999000000003</c:v>
                </c:pt>
                <c:pt idx="19">
                  <c:v>56.68</c:v>
                </c:pt>
                <c:pt idx="20">
                  <c:v>56.580002</c:v>
                </c:pt>
                <c:pt idx="21">
                  <c:v>56.580002</c:v>
                </c:pt>
                <c:pt idx="22">
                  <c:v>56.970001000000003</c:v>
                </c:pt>
                <c:pt idx="23">
                  <c:v>57.389999000000003</c:v>
                </c:pt>
                <c:pt idx="24">
                  <c:v>57.959999000000003</c:v>
                </c:pt>
                <c:pt idx="25">
                  <c:v>58.060001</c:v>
                </c:pt>
                <c:pt idx="26">
                  <c:v>58.200001</c:v>
                </c:pt>
                <c:pt idx="27">
                  <c:v>58.02</c:v>
                </c:pt>
                <c:pt idx="28">
                  <c:v>58.299999</c:v>
                </c:pt>
                <c:pt idx="29">
                  <c:v>57.939999</c:v>
                </c:pt>
                <c:pt idx="30">
                  <c:v>58.119999</c:v>
                </c:pt>
                <c:pt idx="31">
                  <c:v>57.439999</c:v>
                </c:pt>
                <c:pt idx="32">
                  <c:v>57.560001</c:v>
                </c:pt>
                <c:pt idx="33">
                  <c:v>57.599997999999999</c:v>
                </c:pt>
                <c:pt idx="34">
                  <c:v>57.619999</c:v>
                </c:pt>
                <c:pt idx="35">
                  <c:v>57.669998</c:v>
                </c:pt>
                <c:pt idx="36">
                  <c:v>57.889999000000003</c:v>
                </c:pt>
                <c:pt idx="37">
                  <c:v>57.950001</c:v>
                </c:pt>
                <c:pt idx="38">
                  <c:v>58.169998</c:v>
                </c:pt>
                <c:pt idx="39">
                  <c:v>58.029998999999997</c:v>
                </c:pt>
                <c:pt idx="40">
                  <c:v>58.099997999999999</c:v>
                </c:pt>
                <c:pt idx="41">
                  <c:v>57.889999000000003</c:v>
                </c:pt>
                <c:pt idx="42">
                  <c:v>57.459999000000003</c:v>
                </c:pt>
                <c:pt idx="43">
                  <c:v>57.59</c:v>
                </c:pt>
                <c:pt idx="44">
                  <c:v>57.669998</c:v>
                </c:pt>
                <c:pt idx="45">
                  <c:v>57.610000999999997</c:v>
                </c:pt>
                <c:pt idx="46">
                  <c:v>57.66</c:v>
                </c:pt>
                <c:pt idx="47">
                  <c:v>57.43</c:v>
                </c:pt>
                <c:pt idx="48">
                  <c:v>56.209999000000003</c:v>
                </c:pt>
                <c:pt idx="49">
                  <c:v>57.049999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3-4CB1-A47F-7BD1E4EF84A7}"/>
            </c:ext>
          </c:extLst>
        </c:ser>
        <c:ser>
          <c:idx val="1"/>
          <c:order val="1"/>
          <c:tx>
            <c:strRef>
              <c:f>'8.4.1-3'!$E$1</c:f>
              <c:strCache>
                <c:ptCount val="1"/>
                <c:pt idx="0">
                  <c:v>Holt's Forec.</c:v>
                </c:pt>
              </c:strCache>
            </c:strRef>
          </c:tx>
          <c:marker>
            <c:symbol val="none"/>
          </c:marker>
          <c:val>
            <c:numRef>
              <c:f>'8.4.1-3'!$E$2:$E$57</c:f>
              <c:numCache>
                <c:formatCode>0.00</c:formatCode>
                <c:ptCount val="56"/>
                <c:pt idx="1">
                  <c:v>51.16</c:v>
                </c:pt>
                <c:pt idx="2">
                  <c:v>51.165998799999997</c:v>
                </c:pt>
                <c:pt idx="3">
                  <c:v>51.295399920000001</c:v>
                </c:pt>
                <c:pt idx="4">
                  <c:v>51.368560588000001</c:v>
                </c:pt>
                <c:pt idx="5">
                  <c:v>51.958283763199994</c:v>
                </c:pt>
                <c:pt idx="6">
                  <c:v>52.461317474480005</c:v>
                </c:pt>
                <c:pt idx="7">
                  <c:v>53.097701982672007</c:v>
                </c:pt>
                <c:pt idx="8">
                  <c:v>53.607123338500813</c:v>
                </c:pt>
                <c:pt idx="9">
                  <c:v>53.990123882565122</c:v>
                </c:pt>
                <c:pt idx="10">
                  <c:v>54.132611366340775</c:v>
                </c:pt>
                <c:pt idx="11">
                  <c:v>54.316592871594523</c:v>
                </c:pt>
                <c:pt idx="12">
                  <c:v>53.850924837061946</c:v>
                </c:pt>
                <c:pt idx="13">
                  <c:v>55.233998336089456</c:v>
                </c:pt>
                <c:pt idx="14">
                  <c:v>55.927134651994265</c:v>
                </c:pt>
                <c:pt idx="15">
                  <c:v>56.722989844747239</c:v>
                </c:pt>
                <c:pt idx="16">
                  <c:v>57.201618456649008</c:v>
                </c:pt>
                <c:pt idx="17">
                  <c:v>57.411769716934991</c:v>
                </c:pt>
                <c:pt idx="18">
                  <c:v>57.109668775384485</c:v>
                </c:pt>
                <c:pt idx="19">
                  <c:v>56.878651327070784</c:v>
                </c:pt>
                <c:pt idx="20">
                  <c:v>56.978277970206847</c:v>
                </c:pt>
                <c:pt idx="21">
                  <c:v>56.938264694754203</c:v>
                </c:pt>
                <c:pt idx="22">
                  <c:v>56.882431787552456</c:v>
                </c:pt>
                <c:pt idx="23">
                  <c:v>57.058271755196337</c:v>
                </c:pt>
                <c:pt idx="24">
                  <c:v>57.389363463498654</c:v>
                </c:pt>
                <c:pt idx="25">
                  <c:v>57.896972871299944</c:v>
                </c:pt>
                <c:pt idx="26">
                  <c:v>58.217081388070589</c:v>
                </c:pt>
                <c:pt idx="27">
                  <c:v>58.445427607648853</c:v>
                </c:pt>
                <c:pt idx="28">
                  <c:v>58.427057456673097</c:v>
                </c:pt>
                <c:pt idx="29">
                  <c:v>58.545166035517916</c:v>
                </c:pt>
                <c:pt idx="30">
                  <c:v>58.363703621388538</c:v>
                </c:pt>
                <c:pt idx="31">
                  <c:v>58.338601952184995</c:v>
                </c:pt>
                <c:pt idx="32">
                  <c:v>57.896190822364723</c:v>
                </c:pt>
                <c:pt idx="33">
                  <c:v>57.701367275218118</c:v>
                </c:pt>
                <c:pt idx="34">
                  <c:v>57.613817074122998</c:v>
                </c:pt>
                <c:pt idx="35">
                  <c:v>57.580660666163141</c:v>
                </c:pt>
                <c:pt idx="36">
                  <c:v>57.598015695566893</c:v>
                </c:pt>
                <c:pt idx="37">
                  <c:v>57.745892040712086</c:v>
                </c:pt>
                <c:pt idx="38">
                  <c:v>57.870242109213478</c:v>
                </c:pt>
                <c:pt idx="39">
                  <c:v>58.072391232542813</c:v>
                </c:pt>
                <c:pt idx="40">
                  <c:v>58.099227070953198</c:v>
                </c:pt>
                <c:pt idx="41">
                  <c:v>58.147721583063074</c:v>
                </c:pt>
                <c:pt idx="42">
                  <c:v>58.041197080811706</c:v>
                </c:pt>
                <c:pt idx="43">
                  <c:v>57.714815021604856</c:v>
                </c:pt>
                <c:pt idx="44">
                  <c:v>57.604142989840952</c:v>
                </c:pt>
                <c:pt idx="45">
                  <c:v>57.595391474974903</c:v>
                </c:pt>
                <c:pt idx="46">
                  <c:v>57.562478170044379</c:v>
                </c:pt>
                <c:pt idx="47">
                  <c:v>57.580773200574683</c:v>
                </c:pt>
                <c:pt idx="48">
                  <c:v>57.459843395782364</c:v>
                </c:pt>
                <c:pt idx="49">
                  <c:v>56.664393553807969</c:v>
                </c:pt>
                <c:pt idx="50">
                  <c:v>56.725229177439978</c:v>
                </c:pt>
                <c:pt idx="51">
                  <c:v>56.593262077975965</c:v>
                </c:pt>
                <c:pt idx="52">
                  <c:v>56.461294978511958</c:v>
                </c:pt>
                <c:pt idx="53">
                  <c:v>56.329327879047945</c:v>
                </c:pt>
                <c:pt idx="54">
                  <c:v>56.197360779583938</c:v>
                </c:pt>
                <c:pt idx="55">
                  <c:v>56.065393680119932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3-4CB1-A47F-7BD1E4EF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72192"/>
        <c:axId val="64473728"/>
      </c:lineChart>
      <c:catAx>
        <c:axId val="6447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64473728"/>
        <c:crosses val="autoZero"/>
        <c:auto val="1"/>
        <c:lblAlgn val="ctr"/>
        <c:lblOffset val="100"/>
        <c:noMultiLvlLbl val="0"/>
      </c:catAx>
      <c:valAx>
        <c:axId val="644737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472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5</xdr:row>
      <xdr:rowOff>161925</xdr:rowOff>
    </xdr:from>
    <xdr:to>
      <xdr:col>13</xdr:col>
      <xdr:colOff>257175</xdr:colOff>
      <xdr:row>20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304800</xdr:colOff>
      <xdr:row>15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28575</xdr:rowOff>
    </xdr:from>
    <xdr:to>
      <xdr:col>16</xdr:col>
      <xdr:colOff>361950</xdr:colOff>
      <xdr:row>16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180975</xdr:rowOff>
    </xdr:from>
    <xdr:to>
      <xdr:col>15</xdr:col>
      <xdr:colOff>457200</xdr:colOff>
      <xdr:row>16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0</xdr:rowOff>
    </xdr:from>
    <xdr:to>
      <xdr:col>16</xdr:col>
      <xdr:colOff>342900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0</xdr:rowOff>
    </xdr:from>
    <xdr:to>
      <xdr:col>16</xdr:col>
      <xdr:colOff>342900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</xdr:row>
      <xdr:rowOff>19050</xdr:rowOff>
    </xdr:from>
    <xdr:to>
      <xdr:col>18</xdr:col>
      <xdr:colOff>371475</xdr:colOff>
      <xdr:row>16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2</xdr:row>
      <xdr:rowOff>47625</xdr:rowOff>
    </xdr:from>
    <xdr:to>
      <xdr:col>14</xdr:col>
      <xdr:colOff>590550</xdr:colOff>
      <xdr:row>16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26" sqref="M26"/>
    </sheetView>
  </sheetViews>
  <sheetFormatPr defaultRowHeight="14.4" x14ac:dyDescent="0.3"/>
  <cols>
    <col min="1" max="1" width="10.6640625" bestFit="1" customWidth="1"/>
    <col min="2" max="2" width="11.6640625" customWidth="1"/>
  </cols>
  <sheetData>
    <row r="1" spans="1:9" x14ac:dyDescent="0.3">
      <c r="A1" t="s">
        <v>31</v>
      </c>
      <c r="B1" t="s">
        <v>32</v>
      </c>
      <c r="C1" s="1" t="s">
        <v>2</v>
      </c>
      <c r="G1" s="29"/>
      <c r="I1" s="2"/>
    </row>
    <row r="2" spans="1:9" x14ac:dyDescent="0.3">
      <c r="A2" s="29">
        <v>42552</v>
      </c>
      <c r="B2" s="2">
        <v>51.16</v>
      </c>
      <c r="G2" s="29"/>
      <c r="I2" s="2"/>
    </row>
    <row r="3" spans="1:9" x14ac:dyDescent="0.3">
      <c r="A3" s="29">
        <v>42556</v>
      </c>
      <c r="B3" s="2">
        <v>51.169998</v>
      </c>
      <c r="G3" s="29"/>
      <c r="I3" s="2"/>
    </row>
    <row r="4" spans="1:9" x14ac:dyDescent="0.3">
      <c r="A4" s="29">
        <v>42557</v>
      </c>
      <c r="B4" s="2">
        <v>51.380001</v>
      </c>
      <c r="G4" s="29"/>
      <c r="I4" s="2"/>
    </row>
    <row r="5" spans="1:9" x14ac:dyDescent="0.3">
      <c r="A5" s="29">
        <v>42558</v>
      </c>
      <c r="B5" s="2">
        <v>51.380001</v>
      </c>
      <c r="C5" s="2">
        <f t="shared" ref="C5:C52" si="0">AVERAGE(B2:B4)</f>
        <v>51.236666333333325</v>
      </c>
      <c r="D5" s="3" t="s">
        <v>3</v>
      </c>
      <c r="G5" s="29"/>
      <c r="I5" s="2"/>
    </row>
    <row r="6" spans="1:9" x14ac:dyDescent="0.3">
      <c r="A6" s="29">
        <v>42559</v>
      </c>
      <c r="B6" s="2">
        <v>52.299999</v>
      </c>
      <c r="C6" s="2">
        <f t="shared" si="0"/>
        <v>51.31</v>
      </c>
      <c r="D6" s="3" t="s">
        <v>4</v>
      </c>
      <c r="G6" s="29"/>
      <c r="I6" s="2"/>
    </row>
    <row r="7" spans="1:9" x14ac:dyDescent="0.3">
      <c r="A7" s="29">
        <v>42562</v>
      </c>
      <c r="B7" s="2">
        <v>52.59</v>
      </c>
      <c r="C7" s="2">
        <f t="shared" si="0"/>
        <v>51.686667</v>
      </c>
      <c r="D7" s="3" t="s">
        <v>5</v>
      </c>
      <c r="G7" s="29"/>
      <c r="I7" s="2"/>
    </row>
    <row r="8" spans="1:9" x14ac:dyDescent="0.3">
      <c r="A8" s="29">
        <v>42563</v>
      </c>
      <c r="B8" s="2">
        <v>53.209999000000003</v>
      </c>
      <c r="C8" s="2">
        <f t="shared" si="0"/>
        <v>52.09</v>
      </c>
      <c r="D8" s="3" t="s">
        <v>6</v>
      </c>
      <c r="G8" s="29"/>
      <c r="I8" s="2"/>
    </row>
    <row r="9" spans="1:9" x14ac:dyDescent="0.3">
      <c r="A9" s="29">
        <v>42564</v>
      </c>
      <c r="B9" s="2">
        <v>53.509998000000003</v>
      </c>
      <c r="C9" s="2">
        <f t="shared" si="0"/>
        <v>52.699999333333331</v>
      </c>
      <c r="D9" s="3" t="s">
        <v>7</v>
      </c>
      <c r="G9" s="29"/>
      <c r="I9" s="2"/>
    </row>
    <row r="10" spans="1:9" x14ac:dyDescent="0.3">
      <c r="A10" s="29">
        <v>42565</v>
      </c>
      <c r="B10" s="2">
        <v>53.740001999999997</v>
      </c>
      <c r="C10" s="2">
        <f t="shared" si="0"/>
        <v>53.103332333333334</v>
      </c>
      <c r="D10" s="3" t="s">
        <v>33</v>
      </c>
      <c r="G10" s="29"/>
      <c r="I10" s="2"/>
    </row>
    <row r="11" spans="1:9" x14ac:dyDescent="0.3">
      <c r="A11" s="29">
        <v>42566</v>
      </c>
      <c r="B11" s="2">
        <v>53.700001</v>
      </c>
      <c r="C11" s="2">
        <f t="shared" si="0"/>
        <v>53.486666333333339</v>
      </c>
      <c r="G11" s="29"/>
      <c r="I11" s="2"/>
    </row>
    <row r="12" spans="1:9" x14ac:dyDescent="0.3">
      <c r="A12" s="29">
        <v>42569</v>
      </c>
      <c r="B12" s="2">
        <v>53.959999000000003</v>
      </c>
      <c r="C12" s="2">
        <f t="shared" si="0"/>
        <v>53.650000333333331</v>
      </c>
      <c r="G12" s="29"/>
      <c r="I12" s="2"/>
    </row>
    <row r="13" spans="1:9" x14ac:dyDescent="0.3">
      <c r="A13" s="29">
        <v>42570</v>
      </c>
      <c r="B13" s="2">
        <v>53.09</v>
      </c>
      <c r="C13" s="2">
        <f t="shared" si="0"/>
        <v>53.800000666666669</v>
      </c>
      <c r="G13" s="29"/>
      <c r="I13" s="2"/>
    </row>
    <row r="14" spans="1:9" x14ac:dyDescent="0.3">
      <c r="A14" s="29">
        <v>42571</v>
      </c>
      <c r="B14" s="2">
        <v>55.91</v>
      </c>
      <c r="C14" s="2">
        <f t="shared" si="0"/>
        <v>53.583333333333336</v>
      </c>
      <c r="G14" s="29"/>
      <c r="I14" s="2"/>
    </row>
    <row r="15" spans="1:9" x14ac:dyDescent="0.3">
      <c r="A15" s="29">
        <v>42572</v>
      </c>
      <c r="B15" s="2">
        <v>55.799999</v>
      </c>
      <c r="C15" s="2">
        <f t="shared" si="0"/>
        <v>54.319999666666668</v>
      </c>
      <c r="G15" s="29"/>
      <c r="I15" s="2"/>
    </row>
    <row r="16" spans="1:9" x14ac:dyDescent="0.3">
      <c r="A16" s="29">
        <v>42573</v>
      </c>
      <c r="B16" s="2">
        <v>56.57</v>
      </c>
      <c r="C16" s="2">
        <f t="shared" si="0"/>
        <v>54.933333000000005</v>
      </c>
      <c r="G16" s="29"/>
      <c r="I16" s="2"/>
    </row>
    <row r="17" spans="1:9" x14ac:dyDescent="0.3">
      <c r="A17" s="29">
        <v>42576</v>
      </c>
      <c r="B17" s="2">
        <v>56.73</v>
      </c>
      <c r="C17" s="2">
        <f t="shared" si="0"/>
        <v>56.093333000000001</v>
      </c>
      <c r="G17" s="29"/>
      <c r="I17" s="2"/>
    </row>
    <row r="18" spans="1:9" x14ac:dyDescent="0.3">
      <c r="A18" s="29">
        <v>42577</v>
      </c>
      <c r="B18" s="2">
        <v>56.759998000000003</v>
      </c>
      <c r="C18" s="2">
        <f t="shared" si="0"/>
        <v>56.366666333333335</v>
      </c>
      <c r="G18" s="29"/>
      <c r="I18" s="2"/>
    </row>
    <row r="19" spans="1:9" x14ac:dyDescent="0.3">
      <c r="A19" s="29">
        <v>42578</v>
      </c>
      <c r="B19" s="2">
        <v>56.189999</v>
      </c>
      <c r="C19" s="2">
        <f t="shared" si="0"/>
        <v>56.686666000000002</v>
      </c>
      <c r="G19" s="29"/>
      <c r="I19" s="2"/>
    </row>
    <row r="20" spans="1:9" x14ac:dyDescent="0.3">
      <c r="A20" s="29">
        <v>42579</v>
      </c>
      <c r="B20" s="2">
        <v>56.209999000000003</v>
      </c>
      <c r="C20" s="2">
        <f t="shared" si="0"/>
        <v>56.559999000000005</v>
      </c>
      <c r="G20" s="29"/>
      <c r="I20" s="2"/>
    </row>
    <row r="21" spans="1:9" x14ac:dyDescent="0.3">
      <c r="A21" s="29">
        <v>42580</v>
      </c>
      <c r="B21" s="2">
        <v>56.68</v>
      </c>
      <c r="C21" s="2">
        <f t="shared" si="0"/>
        <v>56.386665333333333</v>
      </c>
      <c r="G21" s="29"/>
      <c r="I21" s="2"/>
    </row>
    <row r="22" spans="1:9" x14ac:dyDescent="0.3">
      <c r="A22" s="29">
        <v>42583</v>
      </c>
      <c r="B22" s="2">
        <v>56.580002</v>
      </c>
      <c r="C22" s="2">
        <f t="shared" si="0"/>
        <v>56.359999333333342</v>
      </c>
      <c r="G22" s="29"/>
      <c r="I22" s="2"/>
    </row>
    <row r="23" spans="1:9" x14ac:dyDescent="0.3">
      <c r="A23" s="29">
        <v>42584</v>
      </c>
      <c r="B23" s="2">
        <v>56.580002</v>
      </c>
      <c r="C23" s="2">
        <f t="shared" si="0"/>
        <v>56.490000333333334</v>
      </c>
      <c r="G23" s="29"/>
      <c r="I23" s="2"/>
    </row>
    <row r="24" spans="1:9" x14ac:dyDescent="0.3">
      <c r="A24" s="29">
        <v>42585</v>
      </c>
      <c r="B24" s="2">
        <v>56.970001000000003</v>
      </c>
      <c r="C24" s="2">
        <f t="shared" si="0"/>
        <v>56.613334666666667</v>
      </c>
      <c r="G24" s="29"/>
      <c r="I24" s="2"/>
    </row>
    <row r="25" spans="1:9" x14ac:dyDescent="0.3">
      <c r="A25" s="29">
        <v>42586</v>
      </c>
      <c r="B25" s="2">
        <v>57.389999000000003</v>
      </c>
      <c r="C25" s="2">
        <f t="shared" si="0"/>
        <v>56.71000166666667</v>
      </c>
      <c r="G25" s="29"/>
      <c r="I25" s="2"/>
    </row>
    <row r="26" spans="1:9" x14ac:dyDescent="0.3">
      <c r="A26" s="29">
        <v>42587</v>
      </c>
      <c r="B26" s="2">
        <v>57.959999000000003</v>
      </c>
      <c r="C26" s="2">
        <f t="shared" si="0"/>
        <v>56.980000666666662</v>
      </c>
      <c r="G26" s="29"/>
      <c r="I26" s="2"/>
    </row>
    <row r="27" spans="1:9" x14ac:dyDescent="0.3">
      <c r="A27" s="29">
        <v>42590</v>
      </c>
      <c r="B27" s="2">
        <v>58.060001</v>
      </c>
      <c r="C27" s="2">
        <f t="shared" si="0"/>
        <v>57.439999666666672</v>
      </c>
      <c r="G27" s="29"/>
      <c r="I27" s="2"/>
    </row>
    <row r="28" spans="1:9" x14ac:dyDescent="0.3">
      <c r="A28" s="29">
        <v>42591</v>
      </c>
      <c r="B28" s="2">
        <v>58.200001</v>
      </c>
      <c r="C28" s="2">
        <f t="shared" si="0"/>
        <v>57.803333000000002</v>
      </c>
      <c r="G28" s="29"/>
      <c r="I28" s="2"/>
    </row>
    <row r="29" spans="1:9" x14ac:dyDescent="0.3">
      <c r="A29" s="29">
        <v>42592</v>
      </c>
      <c r="B29" s="2">
        <v>58.02</v>
      </c>
      <c r="C29" s="2">
        <f t="shared" si="0"/>
        <v>58.073333666666677</v>
      </c>
      <c r="G29" s="29"/>
      <c r="I29" s="2"/>
    </row>
    <row r="30" spans="1:9" x14ac:dyDescent="0.3">
      <c r="A30" s="29">
        <v>42593</v>
      </c>
      <c r="B30" s="2">
        <v>58.299999</v>
      </c>
      <c r="C30" s="2">
        <f t="shared" si="0"/>
        <v>58.093333999999999</v>
      </c>
      <c r="G30" s="29"/>
      <c r="I30" s="2"/>
    </row>
    <row r="31" spans="1:9" x14ac:dyDescent="0.3">
      <c r="A31" s="29">
        <v>42594</v>
      </c>
      <c r="B31" s="2">
        <v>57.939999</v>
      </c>
      <c r="C31" s="2">
        <f t="shared" si="0"/>
        <v>58.173333333333325</v>
      </c>
      <c r="G31" s="29"/>
      <c r="I31" s="2"/>
    </row>
    <row r="32" spans="1:9" x14ac:dyDescent="0.3">
      <c r="A32" s="29">
        <v>42597</v>
      </c>
      <c r="B32" s="2">
        <v>58.119999</v>
      </c>
      <c r="C32" s="2">
        <f t="shared" si="0"/>
        <v>58.086666000000001</v>
      </c>
      <c r="G32" s="29"/>
      <c r="I32" s="2"/>
    </row>
    <row r="33" spans="1:9" x14ac:dyDescent="0.3">
      <c r="A33" s="29">
        <v>42598</v>
      </c>
      <c r="B33" s="2">
        <v>57.439999</v>
      </c>
      <c r="C33" s="2">
        <f t="shared" si="0"/>
        <v>58.119999</v>
      </c>
      <c r="G33" s="29"/>
      <c r="I33" s="2"/>
    </row>
    <row r="34" spans="1:9" x14ac:dyDescent="0.3">
      <c r="A34" s="29">
        <v>42599</v>
      </c>
      <c r="B34" s="2">
        <v>57.560001</v>
      </c>
      <c r="C34" s="2">
        <f t="shared" si="0"/>
        <v>57.833332333333338</v>
      </c>
      <c r="G34" s="29"/>
      <c r="I34" s="2"/>
    </row>
    <row r="35" spans="1:9" x14ac:dyDescent="0.3">
      <c r="A35" s="29">
        <v>42600</v>
      </c>
      <c r="B35" s="2">
        <v>57.599997999999999</v>
      </c>
      <c r="C35" s="2">
        <f t="shared" si="0"/>
        <v>57.706666333333338</v>
      </c>
      <c r="G35" s="29"/>
      <c r="I35" s="2"/>
    </row>
    <row r="36" spans="1:9" x14ac:dyDescent="0.3">
      <c r="A36" s="29">
        <v>42601</v>
      </c>
      <c r="B36" s="2">
        <v>57.619999</v>
      </c>
      <c r="C36" s="2">
        <f t="shared" si="0"/>
        <v>57.533332666666666</v>
      </c>
      <c r="G36" s="29"/>
      <c r="I36" s="2"/>
    </row>
    <row r="37" spans="1:9" x14ac:dyDescent="0.3">
      <c r="A37" s="29">
        <v>42604</v>
      </c>
      <c r="B37" s="2">
        <v>57.669998</v>
      </c>
      <c r="C37" s="2">
        <f t="shared" si="0"/>
        <v>57.593332666666669</v>
      </c>
      <c r="G37" s="29"/>
      <c r="I37" s="2"/>
    </row>
    <row r="38" spans="1:9" x14ac:dyDescent="0.3">
      <c r="A38" s="29">
        <v>42605</v>
      </c>
      <c r="B38" s="2">
        <v>57.889999000000003</v>
      </c>
      <c r="C38" s="2">
        <f t="shared" si="0"/>
        <v>57.629998333333333</v>
      </c>
      <c r="G38" s="29"/>
      <c r="I38" s="2"/>
    </row>
    <row r="39" spans="1:9" x14ac:dyDescent="0.3">
      <c r="A39" s="29">
        <v>42606</v>
      </c>
      <c r="B39" s="2">
        <v>57.950001</v>
      </c>
      <c r="C39" s="2">
        <f t="shared" si="0"/>
        <v>57.726665333333337</v>
      </c>
      <c r="G39" s="29"/>
      <c r="I39" s="2"/>
    </row>
    <row r="40" spans="1:9" x14ac:dyDescent="0.3">
      <c r="A40" s="29">
        <v>42607</v>
      </c>
      <c r="B40" s="2">
        <v>58.169998</v>
      </c>
      <c r="C40" s="2">
        <f t="shared" si="0"/>
        <v>57.836666000000001</v>
      </c>
      <c r="G40" s="29"/>
      <c r="I40" s="2"/>
    </row>
    <row r="41" spans="1:9" x14ac:dyDescent="0.3">
      <c r="A41" s="29">
        <v>42608</v>
      </c>
      <c r="B41" s="2">
        <v>58.029998999999997</v>
      </c>
      <c r="C41" s="2">
        <f t="shared" si="0"/>
        <v>58.003332666666665</v>
      </c>
      <c r="G41" s="29"/>
      <c r="I41" s="2"/>
    </row>
    <row r="42" spans="1:9" x14ac:dyDescent="0.3">
      <c r="A42" s="29">
        <v>42611</v>
      </c>
      <c r="B42" s="2">
        <v>58.099997999999999</v>
      </c>
      <c r="C42" s="2">
        <f t="shared" si="0"/>
        <v>58.049999333333339</v>
      </c>
      <c r="G42" s="29"/>
      <c r="I42" s="2"/>
    </row>
    <row r="43" spans="1:9" x14ac:dyDescent="0.3">
      <c r="A43" s="29">
        <v>42612</v>
      </c>
      <c r="B43" s="2">
        <v>57.889999000000003</v>
      </c>
      <c r="C43" s="2">
        <f t="shared" si="0"/>
        <v>58.099998333333332</v>
      </c>
      <c r="G43" s="29"/>
      <c r="I43" s="2"/>
    </row>
    <row r="44" spans="1:9" x14ac:dyDescent="0.3">
      <c r="A44" s="29">
        <v>42613</v>
      </c>
      <c r="B44" s="2">
        <v>57.459999000000003</v>
      </c>
      <c r="C44" s="2">
        <f t="shared" si="0"/>
        <v>58.006665333333331</v>
      </c>
      <c r="G44" s="29"/>
      <c r="I44" s="2"/>
    </row>
    <row r="45" spans="1:9" x14ac:dyDescent="0.3">
      <c r="A45" s="29">
        <v>42614</v>
      </c>
      <c r="B45" s="2">
        <v>57.59</v>
      </c>
      <c r="C45" s="2">
        <f t="shared" si="0"/>
        <v>57.816665333333333</v>
      </c>
      <c r="G45" s="29"/>
      <c r="I45" s="2"/>
    </row>
    <row r="46" spans="1:9" x14ac:dyDescent="0.3">
      <c r="A46" s="29">
        <v>42615</v>
      </c>
      <c r="B46" s="2">
        <v>57.669998</v>
      </c>
      <c r="C46" s="2">
        <f t="shared" si="0"/>
        <v>57.646666000000003</v>
      </c>
      <c r="G46" s="29"/>
      <c r="I46" s="2"/>
    </row>
    <row r="47" spans="1:9" x14ac:dyDescent="0.3">
      <c r="A47" s="29">
        <v>42619</v>
      </c>
      <c r="B47" s="2">
        <v>57.610000999999997</v>
      </c>
      <c r="C47" s="2">
        <f t="shared" si="0"/>
        <v>57.573332333333333</v>
      </c>
      <c r="G47" s="29"/>
      <c r="I47" s="2"/>
    </row>
    <row r="48" spans="1:9" x14ac:dyDescent="0.3">
      <c r="A48" s="29">
        <v>42620</v>
      </c>
      <c r="B48" s="2">
        <v>57.66</v>
      </c>
      <c r="C48" s="2">
        <f t="shared" si="0"/>
        <v>57.623333000000002</v>
      </c>
      <c r="G48" s="29"/>
      <c r="I48" s="2"/>
    </row>
    <row r="49" spans="1:9" x14ac:dyDescent="0.3">
      <c r="A49" s="29">
        <v>42621</v>
      </c>
      <c r="B49" s="2">
        <v>57.43</v>
      </c>
      <c r="C49" s="2">
        <f t="shared" si="0"/>
        <v>57.646666333333336</v>
      </c>
      <c r="G49" s="29"/>
      <c r="I49" s="2"/>
    </row>
    <row r="50" spans="1:9" x14ac:dyDescent="0.3">
      <c r="A50" s="29">
        <v>42622</v>
      </c>
      <c r="B50" s="2">
        <v>56.209999000000003</v>
      </c>
      <c r="C50" s="2">
        <f t="shared" si="0"/>
        <v>57.566666999999995</v>
      </c>
      <c r="G50" s="29"/>
      <c r="I50" s="2"/>
    </row>
    <row r="51" spans="1:9" x14ac:dyDescent="0.3">
      <c r="A51" s="29">
        <v>42625</v>
      </c>
      <c r="B51" s="2">
        <v>57.049999</v>
      </c>
      <c r="C51" s="2">
        <f t="shared" si="0"/>
        <v>57.099999666666669</v>
      </c>
      <c r="G51" s="29"/>
      <c r="I51" s="2"/>
    </row>
    <row r="52" spans="1:9" x14ac:dyDescent="0.3">
      <c r="A52" s="29"/>
      <c r="C52" s="2">
        <f t="shared" si="0"/>
        <v>56.896666000000003</v>
      </c>
      <c r="G52" s="29"/>
      <c r="I52" s="2"/>
    </row>
    <row r="53" spans="1:9" x14ac:dyDescent="0.3">
      <c r="A53" s="29"/>
      <c r="C53" s="2"/>
      <c r="G53" s="29"/>
      <c r="I53" s="2"/>
    </row>
    <row r="54" spans="1:9" x14ac:dyDescent="0.3">
      <c r="A54" s="29"/>
      <c r="C54" s="2"/>
      <c r="G54" s="29"/>
      <c r="I54" s="2"/>
    </row>
    <row r="55" spans="1:9" x14ac:dyDescent="0.3">
      <c r="A55" s="29"/>
      <c r="C55" s="2"/>
      <c r="G55" s="29"/>
      <c r="I55" s="2"/>
    </row>
    <row r="56" spans="1:9" x14ac:dyDescent="0.3">
      <c r="A56" s="29"/>
      <c r="C56" s="2"/>
      <c r="G56" s="29"/>
      <c r="I56" s="2"/>
    </row>
    <row r="57" spans="1:9" x14ac:dyDescent="0.3">
      <c r="A57" s="29"/>
      <c r="C57" s="2"/>
      <c r="G57" s="29"/>
      <c r="I57" s="2"/>
    </row>
    <row r="58" spans="1:9" x14ac:dyDescent="0.3">
      <c r="A58" s="29"/>
      <c r="C58" s="2"/>
      <c r="G58" s="29"/>
      <c r="I58" s="2"/>
    </row>
    <row r="59" spans="1:9" x14ac:dyDescent="0.3">
      <c r="A59" s="29"/>
      <c r="C59" s="2"/>
      <c r="G59" s="29"/>
      <c r="I59" s="2"/>
    </row>
    <row r="60" spans="1:9" x14ac:dyDescent="0.3">
      <c r="A60" s="29"/>
      <c r="C60" s="2"/>
      <c r="G60" s="29"/>
      <c r="I60" s="2"/>
    </row>
    <row r="61" spans="1:9" x14ac:dyDescent="0.3">
      <c r="A61" s="29"/>
      <c r="C61" s="2"/>
      <c r="G61" s="29"/>
      <c r="I61" s="2"/>
    </row>
    <row r="62" spans="1:9" x14ac:dyDescent="0.3">
      <c r="A62" s="29"/>
      <c r="C62" s="2"/>
      <c r="G62" s="29"/>
      <c r="I62" s="2"/>
    </row>
    <row r="63" spans="1:9" x14ac:dyDescent="0.3">
      <c r="A63" s="29"/>
      <c r="C63" s="2"/>
      <c r="G63" s="29"/>
      <c r="I63" s="2"/>
    </row>
    <row r="64" spans="1:9" x14ac:dyDescent="0.3">
      <c r="A64" s="29"/>
      <c r="C64" s="2"/>
      <c r="I64" s="2"/>
    </row>
    <row r="65" spans="3:3" x14ac:dyDescent="0.3">
      <c r="C6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H1" sqref="H1"/>
    </sheetView>
  </sheetViews>
  <sheetFormatPr defaultRowHeight="14.4" x14ac:dyDescent="0.3"/>
  <cols>
    <col min="1" max="1" width="3.44140625" customWidth="1"/>
    <col min="2" max="2" width="6.5546875" customWidth="1"/>
    <col min="3" max="3" width="10.5546875" customWidth="1"/>
    <col min="4" max="4" width="11.109375" customWidth="1"/>
    <col min="5" max="5" width="7.6640625" customWidth="1"/>
    <col min="7" max="7" width="11.6640625" customWidth="1"/>
  </cols>
  <sheetData>
    <row r="1" spans="1:7" x14ac:dyDescent="0.3">
      <c r="A1" s="4" t="s">
        <v>0</v>
      </c>
      <c r="B1" s="5" t="s">
        <v>1</v>
      </c>
      <c r="C1" s="5" t="s">
        <v>8</v>
      </c>
      <c r="D1" s="5" t="s">
        <v>9</v>
      </c>
      <c r="E1" s="6" t="s">
        <v>10</v>
      </c>
      <c r="F1" s="6" t="s">
        <v>11</v>
      </c>
      <c r="G1" s="7" t="s">
        <v>12</v>
      </c>
    </row>
    <row r="2" spans="1:7" x14ac:dyDescent="0.3">
      <c r="A2" s="8">
        <v>1</v>
      </c>
      <c r="B2" s="2">
        <v>51.16</v>
      </c>
      <c r="C2" s="9"/>
      <c r="D2" s="10"/>
      <c r="E2" s="10"/>
      <c r="F2" s="11"/>
      <c r="G2" s="12"/>
    </row>
    <row r="3" spans="1:7" x14ac:dyDescent="0.3">
      <c r="A3" s="13">
        <v>2</v>
      </c>
      <c r="B3" s="2">
        <v>51.169998</v>
      </c>
      <c r="C3" s="14"/>
      <c r="D3" s="15"/>
      <c r="E3" s="15"/>
      <c r="F3" s="16"/>
      <c r="G3" s="17"/>
    </row>
    <row r="4" spans="1:7" x14ac:dyDescent="0.3">
      <c r="A4" s="13">
        <v>3</v>
      </c>
      <c r="B4" s="2">
        <v>51.380001</v>
      </c>
      <c r="C4" s="16">
        <f>AVERAGE(B2:B4)</f>
        <v>51.236666333333325</v>
      </c>
      <c r="D4" s="15"/>
      <c r="E4" s="15"/>
      <c r="F4" s="16"/>
      <c r="G4" s="17"/>
    </row>
    <row r="5" spans="1:7" x14ac:dyDescent="0.3">
      <c r="A5" s="13">
        <v>4</v>
      </c>
      <c r="B5" s="2">
        <v>51.380001</v>
      </c>
      <c r="C5" s="16">
        <f t="shared" ref="C5:D20" si="0">AVERAGE(B3:B5)</f>
        <v>51.31</v>
      </c>
      <c r="D5" s="15"/>
      <c r="E5" s="15"/>
      <c r="F5" s="16"/>
      <c r="G5" s="18"/>
    </row>
    <row r="6" spans="1:7" x14ac:dyDescent="0.3">
      <c r="A6" s="13">
        <v>5</v>
      </c>
      <c r="B6" s="2">
        <v>52.299999</v>
      </c>
      <c r="C6" s="16">
        <f t="shared" si="0"/>
        <v>51.686667</v>
      </c>
      <c r="D6" s="16">
        <f>AVERAGE(C4:C6)</f>
        <v>51.411111111111104</v>
      </c>
      <c r="E6" s="16">
        <f>2*C6-D6</f>
        <v>51.962222888888896</v>
      </c>
      <c r="F6" s="16">
        <f>(2/2)*(C6-D6)</f>
        <v>0.27555588888889559</v>
      </c>
      <c r="G6" s="18"/>
    </row>
    <row r="7" spans="1:7" x14ac:dyDescent="0.3">
      <c r="A7" s="13">
        <v>6</v>
      </c>
      <c r="B7" s="2">
        <v>52.59</v>
      </c>
      <c r="C7" s="16">
        <f t="shared" si="0"/>
        <v>52.09</v>
      </c>
      <c r="D7" s="16">
        <f t="shared" si="0"/>
        <v>51.695555666666671</v>
      </c>
      <c r="E7" s="16">
        <f t="shared" ref="E7:E21" si="1">2*C7-D7</f>
        <v>52.484444333333336</v>
      </c>
      <c r="F7" s="16">
        <f t="shared" ref="F7:F43" si="2">(2/2)*(C7-D7)</f>
        <v>0.39444433333333251</v>
      </c>
      <c r="G7" s="18">
        <f t="shared" ref="G7:G43" si="3">E6+F6</f>
        <v>52.237778777777791</v>
      </c>
    </row>
    <row r="8" spans="1:7" x14ac:dyDescent="0.3">
      <c r="A8" s="13">
        <v>7</v>
      </c>
      <c r="B8" s="2">
        <v>53.209999000000003</v>
      </c>
      <c r="C8" s="16">
        <f t="shared" si="0"/>
        <v>52.699999333333331</v>
      </c>
      <c r="D8" s="16">
        <f t="shared" si="0"/>
        <v>52.158888777777776</v>
      </c>
      <c r="E8" s="16">
        <f t="shared" si="1"/>
        <v>53.241109888888886</v>
      </c>
      <c r="F8" s="16">
        <f t="shared" si="2"/>
        <v>0.54111055555555509</v>
      </c>
      <c r="G8" s="18">
        <f t="shared" si="3"/>
        <v>52.878888666666668</v>
      </c>
    </row>
    <row r="9" spans="1:7" x14ac:dyDescent="0.3">
      <c r="A9" s="13">
        <v>8</v>
      </c>
      <c r="B9" s="2">
        <v>53.509998000000003</v>
      </c>
      <c r="C9" s="16">
        <f t="shared" si="0"/>
        <v>53.103332333333334</v>
      </c>
      <c r="D9" s="16">
        <f t="shared" si="0"/>
        <v>52.631110555555551</v>
      </c>
      <c r="E9" s="16">
        <f t="shared" si="1"/>
        <v>53.575554111111117</v>
      </c>
      <c r="F9" s="16">
        <f t="shared" si="2"/>
        <v>0.47222177777778285</v>
      </c>
      <c r="G9" s="18">
        <f t="shared" si="3"/>
        <v>53.782220444444441</v>
      </c>
    </row>
    <row r="10" spans="1:7" x14ac:dyDescent="0.3">
      <c r="A10" s="13">
        <v>9</v>
      </c>
      <c r="B10" s="2">
        <v>53.740001999999997</v>
      </c>
      <c r="C10" s="16">
        <f t="shared" si="0"/>
        <v>53.486666333333339</v>
      </c>
      <c r="D10" s="16">
        <f t="shared" si="0"/>
        <v>53.096665999999999</v>
      </c>
      <c r="E10" s="16">
        <f t="shared" si="1"/>
        <v>53.876666666666679</v>
      </c>
      <c r="F10" s="16">
        <f t="shared" si="2"/>
        <v>0.39000033333334017</v>
      </c>
      <c r="G10" s="18">
        <f t="shared" si="3"/>
        <v>54.0477758888889</v>
      </c>
    </row>
    <row r="11" spans="1:7" x14ac:dyDescent="0.3">
      <c r="A11" s="13">
        <v>10</v>
      </c>
      <c r="B11" s="2">
        <v>53.700001</v>
      </c>
      <c r="C11" s="16">
        <f t="shared" si="0"/>
        <v>53.650000333333331</v>
      </c>
      <c r="D11" s="16">
        <f t="shared" si="0"/>
        <v>53.413333000000002</v>
      </c>
      <c r="E11" s="16">
        <f t="shared" si="1"/>
        <v>53.886667666666661</v>
      </c>
      <c r="F11" s="16">
        <f t="shared" si="2"/>
        <v>0.23666733333332957</v>
      </c>
      <c r="G11" s="18">
        <f t="shared" si="3"/>
        <v>54.26666700000002</v>
      </c>
    </row>
    <row r="12" spans="1:7" x14ac:dyDescent="0.3">
      <c r="A12" s="13">
        <v>11</v>
      </c>
      <c r="B12" s="2">
        <v>53.959999000000003</v>
      </c>
      <c r="C12" s="16">
        <f t="shared" si="0"/>
        <v>53.800000666666669</v>
      </c>
      <c r="D12" s="16">
        <f t="shared" si="0"/>
        <v>53.64555577777778</v>
      </c>
      <c r="E12" s="16">
        <f t="shared" si="1"/>
        <v>53.954445555555559</v>
      </c>
      <c r="F12" s="16">
        <f t="shared" si="2"/>
        <v>0.15444488888888941</v>
      </c>
      <c r="G12" s="18">
        <f t="shared" si="3"/>
        <v>54.12333499999999</v>
      </c>
    </row>
    <row r="13" spans="1:7" x14ac:dyDescent="0.3">
      <c r="A13" s="13">
        <v>12</v>
      </c>
      <c r="B13" s="2">
        <v>53.09</v>
      </c>
      <c r="C13" s="16">
        <f t="shared" si="0"/>
        <v>53.583333333333336</v>
      </c>
      <c r="D13" s="16">
        <f t="shared" si="0"/>
        <v>53.67777811111111</v>
      </c>
      <c r="E13" s="16">
        <f t="shared" si="1"/>
        <v>53.488888555555562</v>
      </c>
      <c r="F13" s="16">
        <f t="shared" si="2"/>
        <v>-9.4444777777773936E-2</v>
      </c>
      <c r="G13" s="18">
        <f t="shared" si="3"/>
        <v>54.108890444444448</v>
      </c>
    </row>
    <row r="14" spans="1:7" x14ac:dyDescent="0.3">
      <c r="A14" s="13">
        <v>13</v>
      </c>
      <c r="B14" s="2">
        <v>55.91</v>
      </c>
      <c r="C14" s="16">
        <f t="shared" si="0"/>
        <v>54.319999666666668</v>
      </c>
      <c r="D14" s="16">
        <f t="shared" si="0"/>
        <v>53.901111222222227</v>
      </c>
      <c r="E14" s="16">
        <f t="shared" si="1"/>
        <v>54.738888111111109</v>
      </c>
      <c r="F14" s="16">
        <f t="shared" si="2"/>
        <v>0.41888844444444118</v>
      </c>
      <c r="G14" s="18">
        <f t="shared" si="3"/>
        <v>53.394443777777788</v>
      </c>
    </row>
    <row r="15" spans="1:7" x14ac:dyDescent="0.3">
      <c r="A15" s="13">
        <v>14</v>
      </c>
      <c r="B15" s="2">
        <v>55.799999</v>
      </c>
      <c r="C15" s="16">
        <f t="shared" si="0"/>
        <v>54.933333000000005</v>
      </c>
      <c r="D15" s="16">
        <f t="shared" si="0"/>
        <v>54.278888666666667</v>
      </c>
      <c r="E15" s="16">
        <f t="shared" si="1"/>
        <v>55.587777333333342</v>
      </c>
      <c r="F15" s="16">
        <f t="shared" si="2"/>
        <v>0.65444433333333762</v>
      </c>
      <c r="G15" s="18">
        <f t="shared" si="3"/>
        <v>55.15777655555555</v>
      </c>
    </row>
    <row r="16" spans="1:7" x14ac:dyDescent="0.3">
      <c r="A16" s="13">
        <v>15</v>
      </c>
      <c r="B16" s="2">
        <v>56.57</v>
      </c>
      <c r="C16" s="16">
        <f t="shared" si="0"/>
        <v>56.093333000000001</v>
      </c>
      <c r="D16" s="16">
        <f t="shared" si="0"/>
        <v>55.11555522222222</v>
      </c>
      <c r="E16" s="16">
        <f t="shared" si="1"/>
        <v>57.071110777777783</v>
      </c>
      <c r="F16" s="16">
        <f t="shared" si="2"/>
        <v>0.97777777777778141</v>
      </c>
      <c r="G16" s="18">
        <f t="shared" si="3"/>
        <v>56.24222166666668</v>
      </c>
    </row>
    <row r="17" spans="1:7" x14ac:dyDescent="0.3">
      <c r="A17" s="13">
        <v>16</v>
      </c>
      <c r="B17" s="2">
        <v>56.73</v>
      </c>
      <c r="C17" s="16">
        <f t="shared" si="0"/>
        <v>56.366666333333335</v>
      </c>
      <c r="D17" s="16">
        <f t="shared" si="0"/>
        <v>55.797777444444449</v>
      </c>
      <c r="E17" s="16">
        <f t="shared" si="1"/>
        <v>56.93555522222222</v>
      </c>
      <c r="F17" s="16">
        <f t="shared" si="2"/>
        <v>0.56888888888888545</v>
      </c>
      <c r="G17" s="18">
        <f t="shared" si="3"/>
        <v>58.048888555555564</v>
      </c>
    </row>
    <row r="18" spans="1:7" x14ac:dyDescent="0.3">
      <c r="A18" s="13">
        <v>17</v>
      </c>
      <c r="B18" s="2">
        <v>56.759998000000003</v>
      </c>
      <c r="C18" s="16">
        <f t="shared" si="0"/>
        <v>56.686666000000002</v>
      </c>
      <c r="D18" s="16">
        <f t="shared" si="0"/>
        <v>56.382221777777779</v>
      </c>
      <c r="E18" s="16">
        <f t="shared" si="1"/>
        <v>56.991110222222225</v>
      </c>
      <c r="F18" s="16">
        <f t="shared" si="2"/>
        <v>0.304444222222223</v>
      </c>
      <c r="G18" s="18">
        <f t="shared" si="3"/>
        <v>57.504444111111106</v>
      </c>
    </row>
    <row r="19" spans="1:7" x14ac:dyDescent="0.3">
      <c r="A19" s="13">
        <v>18</v>
      </c>
      <c r="B19" s="2">
        <v>56.189999</v>
      </c>
      <c r="C19" s="16">
        <f t="shared" si="0"/>
        <v>56.559999000000005</v>
      </c>
      <c r="D19" s="16">
        <f t="shared" si="0"/>
        <v>56.537777111111119</v>
      </c>
      <c r="E19" s="16">
        <f t="shared" si="1"/>
        <v>56.582220888888891</v>
      </c>
      <c r="F19" s="16">
        <f t="shared" si="2"/>
        <v>2.2221888888886099E-2</v>
      </c>
      <c r="G19" s="18">
        <f t="shared" si="3"/>
        <v>57.295554444444448</v>
      </c>
    </row>
    <row r="20" spans="1:7" x14ac:dyDescent="0.3">
      <c r="A20" s="13">
        <v>19</v>
      </c>
      <c r="B20" s="2">
        <v>56.209999000000003</v>
      </c>
      <c r="C20" s="16">
        <f t="shared" si="0"/>
        <v>56.386665333333333</v>
      </c>
      <c r="D20" s="16">
        <f t="shared" si="0"/>
        <v>56.544443444444447</v>
      </c>
      <c r="E20" s="16">
        <f t="shared" si="1"/>
        <v>56.22888722222222</v>
      </c>
      <c r="F20" s="16">
        <f t="shared" si="2"/>
        <v>-0.15777811111111362</v>
      </c>
      <c r="G20" s="18">
        <f t="shared" si="3"/>
        <v>56.604442777777777</v>
      </c>
    </row>
    <row r="21" spans="1:7" x14ac:dyDescent="0.3">
      <c r="A21" s="13">
        <v>20</v>
      </c>
      <c r="B21" s="2">
        <v>56.68</v>
      </c>
      <c r="C21" s="16">
        <f>AVERAGE(B19:B21)</f>
        <v>56.359999333333342</v>
      </c>
      <c r="D21" s="16">
        <f>AVERAGE(C19:C21)</f>
        <v>56.435554555555562</v>
      </c>
      <c r="E21" s="16">
        <f t="shared" si="1"/>
        <v>56.284444111111121</v>
      </c>
      <c r="F21" s="16">
        <f t="shared" si="2"/>
        <v>-7.5555222222220664E-2</v>
      </c>
      <c r="G21" s="18">
        <f t="shared" si="3"/>
        <v>56.071109111111106</v>
      </c>
    </row>
    <row r="22" spans="1:7" x14ac:dyDescent="0.3">
      <c r="A22" s="13">
        <v>21</v>
      </c>
      <c r="B22" s="2">
        <v>56.580002</v>
      </c>
      <c r="C22" s="16">
        <f t="shared" ref="C22:D22" si="4">AVERAGE(B20:B22)</f>
        <v>56.490000333333334</v>
      </c>
      <c r="D22" s="16">
        <f t="shared" si="4"/>
        <v>56.412221666666674</v>
      </c>
      <c r="E22" s="16">
        <f t="shared" ref="E22:E43" si="5">2*C22-D22</f>
        <v>56.567778999999994</v>
      </c>
      <c r="F22" s="16">
        <f t="shared" si="2"/>
        <v>7.7778666666660001E-2</v>
      </c>
      <c r="G22" s="18">
        <f t="shared" si="3"/>
        <v>56.2088888888889</v>
      </c>
    </row>
    <row r="23" spans="1:7" x14ac:dyDescent="0.3">
      <c r="A23" s="13">
        <v>22</v>
      </c>
      <c r="B23" s="2">
        <v>56.580002</v>
      </c>
      <c r="C23" s="16">
        <f t="shared" ref="C23:D23" si="6">AVERAGE(B21:B23)</f>
        <v>56.613334666666667</v>
      </c>
      <c r="D23" s="16">
        <f t="shared" si="6"/>
        <v>56.487778111111112</v>
      </c>
      <c r="E23" s="16">
        <f t="shared" si="5"/>
        <v>56.738891222222222</v>
      </c>
      <c r="F23" s="16">
        <f t="shared" si="2"/>
        <v>0.12555655555555489</v>
      </c>
      <c r="G23" s="18">
        <f t="shared" si="3"/>
        <v>56.645557666666654</v>
      </c>
    </row>
    <row r="24" spans="1:7" x14ac:dyDescent="0.3">
      <c r="A24" s="13">
        <v>23</v>
      </c>
      <c r="B24" s="2">
        <v>56.970001000000003</v>
      </c>
      <c r="C24" s="16">
        <f t="shared" ref="C24:D24" si="7">AVERAGE(B22:B24)</f>
        <v>56.71000166666667</v>
      </c>
      <c r="D24" s="16">
        <f t="shared" si="7"/>
        <v>56.60444555555555</v>
      </c>
      <c r="E24" s="16">
        <f t="shared" si="5"/>
        <v>56.815557777777791</v>
      </c>
      <c r="F24" s="16">
        <f t="shared" si="2"/>
        <v>0.10555611111112029</v>
      </c>
      <c r="G24" s="18">
        <f t="shared" si="3"/>
        <v>56.864447777777777</v>
      </c>
    </row>
    <row r="25" spans="1:7" x14ac:dyDescent="0.3">
      <c r="A25" s="13">
        <v>24</v>
      </c>
      <c r="B25" s="2">
        <v>57.389999000000003</v>
      </c>
      <c r="C25" s="16">
        <f t="shared" ref="C25:D25" si="8">AVERAGE(B23:B25)</f>
        <v>56.980000666666662</v>
      </c>
      <c r="D25" s="16">
        <f t="shared" si="8"/>
        <v>56.767778999999997</v>
      </c>
      <c r="E25" s="16">
        <f t="shared" si="5"/>
        <v>57.192222333333326</v>
      </c>
      <c r="F25" s="16">
        <f t="shared" si="2"/>
        <v>0.21222166666666453</v>
      </c>
      <c r="G25" s="18">
        <f t="shared" si="3"/>
        <v>56.921113888888911</v>
      </c>
    </row>
    <row r="26" spans="1:7" x14ac:dyDescent="0.3">
      <c r="A26" s="13">
        <v>25</v>
      </c>
      <c r="B26" s="2">
        <v>57.959999000000003</v>
      </c>
      <c r="C26" s="16">
        <f t="shared" ref="C26:D26" si="9">AVERAGE(B24:B26)</f>
        <v>57.439999666666672</v>
      </c>
      <c r="D26" s="16">
        <f t="shared" si="9"/>
        <v>57.043333999999994</v>
      </c>
      <c r="E26" s="16">
        <f t="shared" si="5"/>
        <v>57.83666533333335</v>
      </c>
      <c r="F26" s="16">
        <f t="shared" si="2"/>
        <v>0.39666566666667791</v>
      </c>
      <c r="G26" s="18">
        <f t="shared" si="3"/>
        <v>57.404443999999991</v>
      </c>
    </row>
    <row r="27" spans="1:7" x14ac:dyDescent="0.3">
      <c r="A27" s="13">
        <v>26</v>
      </c>
      <c r="B27" s="2">
        <v>58.060001</v>
      </c>
      <c r="C27" s="16">
        <f t="shared" ref="C27:D27" si="10">AVERAGE(B25:B27)</f>
        <v>57.803333000000002</v>
      </c>
      <c r="D27" s="16">
        <f t="shared" si="10"/>
        <v>57.407777777777774</v>
      </c>
      <c r="E27" s="16">
        <f t="shared" si="5"/>
        <v>58.19888822222223</v>
      </c>
      <c r="F27" s="16">
        <f t="shared" si="2"/>
        <v>0.39555522222222805</v>
      </c>
      <c r="G27" s="18">
        <f t="shared" si="3"/>
        <v>58.233331000000028</v>
      </c>
    </row>
    <row r="28" spans="1:7" x14ac:dyDescent="0.3">
      <c r="A28" s="13">
        <v>27</v>
      </c>
      <c r="B28" s="2">
        <v>58.200001</v>
      </c>
      <c r="C28" s="16">
        <f t="shared" ref="C28:D28" si="11">AVERAGE(B26:B28)</f>
        <v>58.073333666666677</v>
      </c>
      <c r="D28" s="16">
        <f t="shared" si="11"/>
        <v>57.77222211111112</v>
      </c>
      <c r="E28" s="16">
        <f t="shared" si="5"/>
        <v>58.374445222222235</v>
      </c>
      <c r="F28" s="16">
        <f t="shared" si="2"/>
        <v>0.30111155555555769</v>
      </c>
      <c r="G28" s="18">
        <f t="shared" si="3"/>
        <v>58.594443444444458</v>
      </c>
    </row>
    <row r="29" spans="1:7" x14ac:dyDescent="0.3">
      <c r="A29" s="13">
        <v>28</v>
      </c>
      <c r="B29" s="2">
        <v>58.02</v>
      </c>
      <c r="C29" s="16">
        <f t="shared" ref="C29:D29" si="12">AVERAGE(B27:B29)</f>
        <v>58.093333999999999</v>
      </c>
      <c r="D29" s="16">
        <f t="shared" si="12"/>
        <v>57.990000222222228</v>
      </c>
      <c r="E29" s="16">
        <f t="shared" si="5"/>
        <v>58.196667777777769</v>
      </c>
      <c r="F29" s="16">
        <f t="shared" si="2"/>
        <v>0.10333377777777031</v>
      </c>
      <c r="G29" s="18">
        <f t="shared" si="3"/>
        <v>58.675556777777793</v>
      </c>
    </row>
    <row r="30" spans="1:7" x14ac:dyDescent="0.3">
      <c r="A30" s="13">
        <v>29</v>
      </c>
      <c r="B30" s="2">
        <v>58.299999</v>
      </c>
      <c r="C30" s="16">
        <f t="shared" ref="C30:D30" si="13">AVERAGE(B28:B30)</f>
        <v>58.173333333333325</v>
      </c>
      <c r="D30" s="16">
        <f t="shared" si="13"/>
        <v>58.113333666666669</v>
      </c>
      <c r="E30" s="16">
        <f t="shared" si="5"/>
        <v>58.23333299999998</v>
      </c>
      <c r="F30" s="16">
        <f t="shared" si="2"/>
        <v>5.9999666666655571E-2</v>
      </c>
      <c r="G30" s="18">
        <f t="shared" si="3"/>
        <v>58.300001555555539</v>
      </c>
    </row>
    <row r="31" spans="1:7" x14ac:dyDescent="0.3">
      <c r="A31" s="13">
        <v>30</v>
      </c>
      <c r="B31" s="2">
        <v>57.939999</v>
      </c>
      <c r="C31" s="16">
        <f t="shared" ref="C31:D31" si="14">AVERAGE(B29:B31)</f>
        <v>58.086666000000001</v>
      </c>
      <c r="D31" s="16">
        <f t="shared" si="14"/>
        <v>58.117777777777775</v>
      </c>
      <c r="E31" s="16">
        <f t="shared" si="5"/>
        <v>58.055554222222227</v>
      </c>
      <c r="F31" s="16">
        <f t="shared" si="2"/>
        <v>-3.1111777777773852E-2</v>
      </c>
      <c r="G31" s="18">
        <f t="shared" si="3"/>
        <v>58.293332666666636</v>
      </c>
    </row>
    <row r="32" spans="1:7" x14ac:dyDescent="0.3">
      <c r="A32" s="13">
        <v>31</v>
      </c>
      <c r="B32" s="2">
        <v>58.119999</v>
      </c>
      <c r="C32" s="16">
        <f t="shared" ref="C32:D32" si="15">AVERAGE(B30:B32)</f>
        <v>58.119999</v>
      </c>
      <c r="D32" s="16">
        <f t="shared" si="15"/>
        <v>58.126666111111113</v>
      </c>
      <c r="E32" s="16">
        <f t="shared" si="5"/>
        <v>58.113331888888887</v>
      </c>
      <c r="F32" s="16">
        <f t="shared" si="2"/>
        <v>-6.6671111111133996E-3</v>
      </c>
      <c r="G32" s="18">
        <f t="shared" si="3"/>
        <v>58.024442444444453</v>
      </c>
    </row>
    <row r="33" spans="1:7" x14ac:dyDescent="0.3">
      <c r="A33" s="13">
        <v>32</v>
      </c>
      <c r="B33" s="2">
        <v>57.439999</v>
      </c>
      <c r="C33" s="16">
        <f t="shared" ref="C33:D33" si="16">AVERAGE(B31:B33)</f>
        <v>57.833332333333338</v>
      </c>
      <c r="D33" s="16">
        <f t="shared" si="16"/>
        <v>58.013332444444444</v>
      </c>
      <c r="E33" s="16">
        <f t="shared" si="5"/>
        <v>57.653332222222232</v>
      </c>
      <c r="F33" s="16">
        <f t="shared" si="2"/>
        <v>-0.18000011111110581</v>
      </c>
      <c r="G33" s="18">
        <f t="shared" si="3"/>
        <v>58.106664777777773</v>
      </c>
    </row>
    <row r="34" spans="1:7" x14ac:dyDescent="0.3">
      <c r="A34" s="13">
        <v>33</v>
      </c>
      <c r="B34" s="2">
        <v>57.560001</v>
      </c>
      <c r="C34" s="16">
        <f t="shared" ref="C34:D34" si="17">AVERAGE(B32:B34)</f>
        <v>57.706666333333338</v>
      </c>
      <c r="D34" s="16">
        <f t="shared" si="17"/>
        <v>57.886665888888892</v>
      </c>
      <c r="E34" s="16">
        <f t="shared" si="5"/>
        <v>57.526666777777784</v>
      </c>
      <c r="F34" s="16">
        <f t="shared" si="2"/>
        <v>-0.17999955555555402</v>
      </c>
      <c r="G34" s="18">
        <f t="shared" si="3"/>
        <v>57.473332111111127</v>
      </c>
    </row>
    <row r="35" spans="1:7" x14ac:dyDescent="0.3">
      <c r="A35" s="13">
        <v>34</v>
      </c>
      <c r="B35" s="2">
        <v>57.599997999999999</v>
      </c>
      <c r="C35" s="16">
        <f t="shared" ref="C35:D35" si="18">AVERAGE(B33:B35)</f>
        <v>57.533332666666666</v>
      </c>
      <c r="D35" s="16">
        <f t="shared" si="18"/>
        <v>57.69111044444444</v>
      </c>
      <c r="E35" s="16">
        <f t="shared" si="5"/>
        <v>57.375554888888892</v>
      </c>
      <c r="F35" s="16">
        <f t="shared" si="2"/>
        <v>-0.15777777777777402</v>
      </c>
      <c r="G35" s="18">
        <f t="shared" si="3"/>
        <v>57.34666722222223</v>
      </c>
    </row>
    <row r="36" spans="1:7" x14ac:dyDescent="0.3">
      <c r="A36" s="13">
        <v>35</v>
      </c>
      <c r="B36" s="2">
        <v>57.619999</v>
      </c>
      <c r="C36" s="16">
        <f t="shared" ref="C36:D36" si="19">AVERAGE(B34:B36)</f>
        <v>57.593332666666669</v>
      </c>
      <c r="D36" s="16">
        <f t="shared" si="19"/>
        <v>57.611110555555562</v>
      </c>
      <c r="E36" s="16">
        <f t="shared" si="5"/>
        <v>57.575554777777775</v>
      </c>
      <c r="F36" s="16">
        <f t="shared" si="2"/>
        <v>-1.7777888888893756E-2</v>
      </c>
      <c r="G36" s="18">
        <f t="shared" si="3"/>
        <v>57.217777111111118</v>
      </c>
    </row>
    <row r="37" spans="1:7" x14ac:dyDescent="0.3">
      <c r="A37" s="13">
        <v>36</v>
      </c>
      <c r="B37" s="2">
        <v>57.669998</v>
      </c>
      <c r="C37" s="16">
        <f t="shared" ref="C37:D37" si="20">AVERAGE(B35:B37)</f>
        <v>57.629998333333333</v>
      </c>
      <c r="D37" s="16">
        <f t="shared" si="20"/>
        <v>57.585554555555554</v>
      </c>
      <c r="E37" s="16">
        <f t="shared" si="5"/>
        <v>57.674442111111112</v>
      </c>
      <c r="F37" s="16">
        <f t="shared" si="2"/>
        <v>4.4443777777779303E-2</v>
      </c>
      <c r="G37" s="18">
        <f t="shared" si="3"/>
        <v>57.557776888888881</v>
      </c>
    </row>
    <row r="38" spans="1:7" x14ac:dyDescent="0.3">
      <c r="A38" s="13">
        <v>37</v>
      </c>
      <c r="B38" s="2">
        <v>57.889999000000003</v>
      </c>
      <c r="C38" s="16">
        <f t="shared" ref="C38:D38" si="21">AVERAGE(B36:B38)</f>
        <v>57.726665333333337</v>
      </c>
      <c r="D38" s="16">
        <f t="shared" si="21"/>
        <v>57.649998777777775</v>
      </c>
      <c r="E38" s="16">
        <f t="shared" si="5"/>
        <v>57.803331888888899</v>
      </c>
      <c r="F38" s="16">
        <f t="shared" si="2"/>
        <v>7.6666555555561899E-2</v>
      </c>
      <c r="G38" s="18">
        <f t="shared" si="3"/>
        <v>57.718885888888892</v>
      </c>
    </row>
    <row r="39" spans="1:7" x14ac:dyDescent="0.3">
      <c r="A39" s="13">
        <v>38</v>
      </c>
      <c r="B39" s="2">
        <v>57.950001</v>
      </c>
      <c r="C39" s="16">
        <f t="shared" ref="C39:D39" si="22">AVERAGE(B37:B39)</f>
        <v>57.836666000000001</v>
      </c>
      <c r="D39" s="16">
        <f t="shared" si="22"/>
        <v>57.731109888888888</v>
      </c>
      <c r="E39" s="16">
        <f t="shared" si="5"/>
        <v>57.942222111111114</v>
      </c>
      <c r="F39" s="16">
        <f t="shared" si="2"/>
        <v>0.10555611111111318</v>
      </c>
      <c r="G39" s="18">
        <f t="shared" si="3"/>
        <v>57.87999844444446</v>
      </c>
    </row>
    <row r="40" spans="1:7" x14ac:dyDescent="0.3">
      <c r="A40" s="13">
        <v>39</v>
      </c>
      <c r="B40" s="2">
        <v>58.169998</v>
      </c>
      <c r="C40" s="16">
        <f t="shared" ref="C40:D40" si="23">AVERAGE(B38:B40)</f>
        <v>58.003332666666665</v>
      </c>
      <c r="D40" s="16">
        <f t="shared" si="23"/>
        <v>57.85555466666667</v>
      </c>
      <c r="E40" s="16">
        <f t="shared" si="5"/>
        <v>58.151110666666661</v>
      </c>
      <c r="F40" s="16">
        <f t="shared" si="2"/>
        <v>0.1477779999999953</v>
      </c>
      <c r="G40" s="18">
        <f t="shared" si="3"/>
        <v>58.047778222222227</v>
      </c>
    </row>
    <row r="41" spans="1:7" x14ac:dyDescent="0.3">
      <c r="A41" s="13">
        <v>40</v>
      </c>
      <c r="B41" s="2">
        <v>58.029998999999997</v>
      </c>
      <c r="C41" s="16">
        <f t="shared" ref="C41:D41" si="24">AVERAGE(B39:B41)</f>
        <v>58.049999333333339</v>
      </c>
      <c r="D41" s="16">
        <f t="shared" si="24"/>
        <v>57.963332666666673</v>
      </c>
      <c r="E41" s="16">
        <f t="shared" si="5"/>
        <v>58.136666000000005</v>
      </c>
      <c r="F41" s="16">
        <f t="shared" si="2"/>
        <v>8.6666666666666003E-2</v>
      </c>
      <c r="G41" s="18">
        <f t="shared" si="3"/>
        <v>58.298888666666656</v>
      </c>
    </row>
    <row r="42" spans="1:7" x14ac:dyDescent="0.3">
      <c r="A42" s="13">
        <v>41</v>
      </c>
      <c r="B42" s="2">
        <v>58.099997999999999</v>
      </c>
      <c r="C42" s="16">
        <f t="shared" ref="C42:D42" si="25">AVERAGE(B40:B42)</f>
        <v>58.099998333333332</v>
      </c>
      <c r="D42" s="16">
        <f t="shared" si="25"/>
        <v>58.051110111111115</v>
      </c>
      <c r="E42" s="16">
        <f t="shared" si="5"/>
        <v>58.148886555555549</v>
      </c>
      <c r="F42" s="16">
        <f t="shared" si="2"/>
        <v>4.8888222222217337E-2</v>
      </c>
      <c r="G42" s="18">
        <f t="shared" si="3"/>
        <v>58.223332666666671</v>
      </c>
    </row>
    <row r="43" spans="1:7" x14ac:dyDescent="0.3">
      <c r="A43" s="13">
        <v>42</v>
      </c>
      <c r="B43" s="2">
        <v>57.889999000000003</v>
      </c>
      <c r="C43" s="16">
        <f t="shared" ref="C43:D43" si="26">AVERAGE(B41:B43)</f>
        <v>58.006665333333331</v>
      </c>
      <c r="D43" s="16">
        <f t="shared" si="26"/>
        <v>58.052221000000003</v>
      </c>
      <c r="E43" s="16">
        <f t="shared" si="5"/>
        <v>57.961109666666658</v>
      </c>
      <c r="F43" s="16">
        <f t="shared" si="2"/>
        <v>-4.5555666666672323E-2</v>
      </c>
      <c r="G43" s="18">
        <f t="shared" si="3"/>
        <v>58.197774777777767</v>
      </c>
    </row>
    <row r="44" spans="1:7" x14ac:dyDescent="0.3">
      <c r="A44" s="13">
        <v>43</v>
      </c>
      <c r="B44" s="2">
        <v>57.459999000000003</v>
      </c>
      <c r="C44" s="16">
        <f t="shared" ref="C44:C51" si="27">AVERAGE(B42:B44)</f>
        <v>57.816665333333333</v>
      </c>
      <c r="D44" s="16">
        <f t="shared" ref="D44:D51" si="28">AVERAGE(C42:C44)</f>
        <v>57.974443000000001</v>
      </c>
      <c r="E44" s="16">
        <f t="shared" ref="E44:E51" si="29">2*C44-D44</f>
        <v>57.658887666666665</v>
      </c>
      <c r="F44" s="16">
        <f t="shared" ref="F44:F51" si="30">(2/2)*(C44-D44)</f>
        <v>-0.15777766666666793</v>
      </c>
      <c r="G44" s="18">
        <f t="shared" ref="G44:G52" si="31">E43+F43</f>
        <v>57.915553999999986</v>
      </c>
    </row>
    <row r="45" spans="1:7" x14ac:dyDescent="0.3">
      <c r="A45" s="13">
        <v>44</v>
      </c>
      <c r="B45" s="2">
        <v>57.59</v>
      </c>
      <c r="C45" s="16">
        <f t="shared" si="27"/>
        <v>57.646666000000003</v>
      </c>
      <c r="D45" s="16">
        <f t="shared" si="28"/>
        <v>57.823332222222227</v>
      </c>
      <c r="E45" s="16">
        <f t="shared" si="29"/>
        <v>57.46999977777778</v>
      </c>
      <c r="F45" s="16">
        <f t="shared" si="30"/>
        <v>-0.17666622222222372</v>
      </c>
      <c r="G45" s="18">
        <f t="shared" si="31"/>
        <v>57.501109999999997</v>
      </c>
    </row>
    <row r="46" spans="1:7" x14ac:dyDescent="0.3">
      <c r="A46" s="13">
        <v>45</v>
      </c>
      <c r="B46" s="2">
        <v>57.669998</v>
      </c>
      <c r="C46" s="16">
        <f t="shared" si="27"/>
        <v>57.573332333333333</v>
      </c>
      <c r="D46" s="16">
        <f t="shared" si="28"/>
        <v>57.678887888888887</v>
      </c>
      <c r="E46" s="16">
        <f t="shared" si="29"/>
        <v>57.467776777777779</v>
      </c>
      <c r="F46" s="16">
        <f t="shared" si="30"/>
        <v>-0.10555555555555429</v>
      </c>
      <c r="G46" s="18">
        <f t="shared" si="31"/>
        <v>57.293333555555556</v>
      </c>
    </row>
    <row r="47" spans="1:7" x14ac:dyDescent="0.3">
      <c r="A47" s="13">
        <v>46</v>
      </c>
      <c r="B47" s="2">
        <v>57.610000999999997</v>
      </c>
      <c r="C47" s="16">
        <f t="shared" si="27"/>
        <v>57.623333000000002</v>
      </c>
      <c r="D47" s="16">
        <f t="shared" si="28"/>
        <v>57.61444377777778</v>
      </c>
      <c r="E47" s="16">
        <f t="shared" si="29"/>
        <v>57.632222222222225</v>
      </c>
      <c r="F47" s="16">
        <f t="shared" si="30"/>
        <v>8.8892222222227701E-3</v>
      </c>
      <c r="G47" s="18">
        <f t="shared" si="31"/>
        <v>57.362221222222225</v>
      </c>
    </row>
    <row r="48" spans="1:7" x14ac:dyDescent="0.3">
      <c r="A48" s="13">
        <v>47</v>
      </c>
      <c r="B48" s="2">
        <v>57.66</v>
      </c>
      <c r="C48" s="16">
        <f t="shared" si="27"/>
        <v>57.646666333333336</v>
      </c>
      <c r="D48" s="16">
        <f t="shared" si="28"/>
        <v>57.614443888888893</v>
      </c>
      <c r="E48" s="16">
        <f t="shared" si="29"/>
        <v>57.678888777777779</v>
      </c>
      <c r="F48" s="16">
        <f t="shared" si="30"/>
        <v>3.2222444444442999E-2</v>
      </c>
      <c r="G48" s="18">
        <f t="shared" si="31"/>
        <v>57.641111444444448</v>
      </c>
    </row>
    <row r="49" spans="1:7" x14ac:dyDescent="0.3">
      <c r="A49" s="13">
        <v>48</v>
      </c>
      <c r="B49" s="2">
        <v>57.43</v>
      </c>
      <c r="C49" s="16">
        <f t="shared" si="27"/>
        <v>57.566666999999995</v>
      </c>
      <c r="D49" s="16">
        <f t="shared" si="28"/>
        <v>57.612222111111116</v>
      </c>
      <c r="E49" s="16">
        <f t="shared" si="29"/>
        <v>57.521111888888875</v>
      </c>
      <c r="F49" s="16">
        <f t="shared" si="30"/>
        <v>-4.5555111111120539E-2</v>
      </c>
      <c r="G49" s="18">
        <f t="shared" si="31"/>
        <v>57.711111222222222</v>
      </c>
    </row>
    <row r="50" spans="1:7" x14ac:dyDescent="0.3">
      <c r="A50" s="13">
        <v>49</v>
      </c>
      <c r="B50" s="2">
        <v>56.209999000000003</v>
      </c>
      <c r="C50" s="16">
        <f t="shared" si="27"/>
        <v>57.099999666666669</v>
      </c>
      <c r="D50" s="16">
        <f t="shared" si="28"/>
        <v>57.437777666666669</v>
      </c>
      <c r="E50" s="16">
        <f t="shared" si="29"/>
        <v>56.762221666666669</v>
      </c>
      <c r="F50" s="16">
        <f t="shared" si="30"/>
        <v>-0.33777800000000013</v>
      </c>
      <c r="G50" s="18">
        <f t="shared" si="31"/>
        <v>57.475556777777754</v>
      </c>
    </row>
    <row r="51" spans="1:7" x14ac:dyDescent="0.3">
      <c r="A51" s="13">
        <v>50</v>
      </c>
      <c r="B51" s="2">
        <v>57.049999</v>
      </c>
      <c r="C51" s="16">
        <f t="shared" si="27"/>
        <v>56.896666000000003</v>
      </c>
      <c r="D51" s="16">
        <f t="shared" si="28"/>
        <v>57.187777555555556</v>
      </c>
      <c r="E51" s="16">
        <f t="shared" si="29"/>
        <v>56.605554444444451</v>
      </c>
      <c r="F51" s="16">
        <f t="shared" si="30"/>
        <v>-0.29111155555555257</v>
      </c>
      <c r="G51" s="18">
        <f t="shared" si="31"/>
        <v>56.424443666666669</v>
      </c>
    </row>
    <row r="52" spans="1:7" x14ac:dyDescent="0.3">
      <c r="A52">
        <v>1</v>
      </c>
      <c r="G52" s="18">
        <f t="shared" si="31"/>
        <v>56.314442888888898</v>
      </c>
    </row>
    <row r="53" spans="1:7" x14ac:dyDescent="0.3">
      <c r="A53">
        <v>2</v>
      </c>
      <c r="G53" s="30">
        <f>$E$51+$F$51*A53</f>
        <v>56.023331333333346</v>
      </c>
    </row>
    <row r="54" spans="1:7" x14ac:dyDescent="0.3">
      <c r="A54">
        <v>3</v>
      </c>
      <c r="G54" s="30">
        <f t="shared" ref="G54:G57" si="32">$E$51+$F$51*A54</f>
        <v>55.732219777777793</v>
      </c>
    </row>
    <row r="55" spans="1:7" x14ac:dyDescent="0.3">
      <c r="A55">
        <v>4</v>
      </c>
      <c r="G55" s="30">
        <f t="shared" si="32"/>
        <v>55.44110822222224</v>
      </c>
    </row>
    <row r="56" spans="1:7" x14ac:dyDescent="0.3">
      <c r="A56">
        <v>5</v>
      </c>
      <c r="G56" s="30">
        <f t="shared" si="32"/>
        <v>55.149996666666688</v>
      </c>
    </row>
    <row r="57" spans="1:7" x14ac:dyDescent="0.3">
      <c r="A57">
        <v>6</v>
      </c>
      <c r="G57" s="30">
        <f t="shared" si="32"/>
        <v>54.858885111111135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I1" sqref="I1"/>
    </sheetView>
  </sheetViews>
  <sheetFormatPr defaultRowHeight="14.4" x14ac:dyDescent="0.3"/>
  <cols>
    <col min="1" max="1" width="8.5546875" customWidth="1"/>
    <col min="2" max="2" width="9.44140625" customWidth="1"/>
    <col min="3" max="4" width="10.5546875" customWidth="1"/>
    <col min="5" max="6" width="6.33203125" customWidth="1"/>
    <col min="7" max="7" width="12.33203125" customWidth="1"/>
    <col min="8" max="8" width="7.6640625" customWidth="1"/>
    <col min="9" max="9" width="11.88671875" customWidth="1"/>
  </cols>
  <sheetData>
    <row r="1" spans="1:10" x14ac:dyDescent="0.3">
      <c r="A1" s="4" t="s">
        <v>0</v>
      </c>
      <c r="B1" s="5" t="s">
        <v>1</v>
      </c>
      <c r="C1" s="5" t="s">
        <v>13</v>
      </c>
      <c r="D1" s="5" t="s">
        <v>14</v>
      </c>
      <c r="E1" s="6" t="s">
        <v>10</v>
      </c>
      <c r="F1" s="6" t="s">
        <v>11</v>
      </c>
      <c r="G1" s="7" t="s">
        <v>15</v>
      </c>
      <c r="H1" s="20">
        <v>0.35</v>
      </c>
      <c r="I1" s="21" t="s">
        <v>16</v>
      </c>
      <c r="J1" s="22" t="s">
        <v>17</v>
      </c>
    </row>
    <row r="2" spans="1:10" x14ac:dyDescent="0.3">
      <c r="A2" s="8">
        <v>1</v>
      </c>
      <c r="B2" s="2">
        <v>51.16</v>
      </c>
      <c r="C2" s="11">
        <f>B2</f>
        <v>51.16</v>
      </c>
      <c r="D2" s="11">
        <f>C2</f>
        <v>51.16</v>
      </c>
      <c r="E2" s="10"/>
      <c r="F2" s="11"/>
      <c r="G2" s="12"/>
    </row>
    <row r="3" spans="1:10" x14ac:dyDescent="0.3">
      <c r="A3" s="13">
        <v>2</v>
      </c>
      <c r="B3" s="2">
        <v>51.169998</v>
      </c>
      <c r="C3" s="16">
        <f>$H$1*B3+(1-$H$1)*C2</f>
        <v>51.163499299999998</v>
      </c>
      <c r="D3" s="16">
        <f>$H$1*C3+(1-$H$1)*D2</f>
        <v>51.161224754999992</v>
      </c>
      <c r="E3" s="16">
        <f>2*C3-D3</f>
        <v>51.165773845000004</v>
      </c>
      <c r="F3" s="16">
        <f>($H$1/(1-$H$1))*(C3-D3)</f>
        <v>1.2247550000031773E-3</v>
      </c>
      <c r="G3" s="17"/>
    </row>
    <row r="4" spans="1:10" x14ac:dyDescent="0.3">
      <c r="A4" s="13">
        <v>3</v>
      </c>
      <c r="B4" s="2">
        <v>51.380001</v>
      </c>
      <c r="C4" s="16">
        <f t="shared" ref="C4:D19" si="0">$H$1*B4+(1-$H$1)*C3</f>
        <v>51.239274894999994</v>
      </c>
      <c r="D4" s="16">
        <f t="shared" si="0"/>
        <v>51.188542303999995</v>
      </c>
      <c r="E4" s="16">
        <f t="shared" ref="E4:E21" si="1">2*C4-D4</f>
        <v>51.290007485999993</v>
      </c>
      <c r="F4" s="16">
        <f t="shared" ref="F4:F43" si="2">($H$1/(1-$H$1))*(C4-D4)</f>
        <v>2.7317548999999546E-2</v>
      </c>
      <c r="G4" s="18">
        <f>E3+F3</f>
        <v>51.166998600000007</v>
      </c>
    </row>
    <row r="5" spans="1:10" x14ac:dyDescent="0.3">
      <c r="A5" s="13">
        <v>4</v>
      </c>
      <c r="B5" s="2">
        <v>51.380001</v>
      </c>
      <c r="C5" s="16">
        <f t="shared" si="0"/>
        <v>51.288529031749995</v>
      </c>
      <c r="D5" s="16">
        <f t="shared" si="0"/>
        <v>51.223537658712495</v>
      </c>
      <c r="E5" s="16">
        <f t="shared" si="1"/>
        <v>51.353520404787496</v>
      </c>
      <c r="F5" s="16">
        <f t="shared" si="2"/>
        <v>3.4995354712500253E-2</v>
      </c>
      <c r="G5" s="18">
        <f t="shared" ref="G5:G21" si="3">E4+F4</f>
        <v>51.317325034999996</v>
      </c>
    </row>
    <row r="6" spans="1:10" x14ac:dyDescent="0.3">
      <c r="A6" s="13">
        <v>5</v>
      </c>
      <c r="B6" s="2">
        <v>52.299999</v>
      </c>
      <c r="C6" s="16">
        <f t="shared" si="0"/>
        <v>51.642543520637496</v>
      </c>
      <c r="D6" s="16">
        <f t="shared" si="0"/>
        <v>51.370189710386242</v>
      </c>
      <c r="E6" s="16">
        <f t="shared" si="1"/>
        <v>51.914897330888749</v>
      </c>
      <c r="F6" s="16">
        <f t="shared" si="2"/>
        <v>0.14665205167375187</v>
      </c>
      <c r="G6" s="18">
        <f t="shared" si="3"/>
        <v>51.388515759499995</v>
      </c>
    </row>
    <row r="7" spans="1:10" x14ac:dyDescent="0.3">
      <c r="A7" s="13">
        <v>6</v>
      </c>
      <c r="B7" s="2">
        <v>52.59</v>
      </c>
      <c r="C7" s="16">
        <f t="shared" si="0"/>
        <v>51.974153288414378</v>
      </c>
      <c r="D7" s="16">
        <f t="shared" si="0"/>
        <v>51.58157696269609</v>
      </c>
      <c r="E7" s="16">
        <f t="shared" si="1"/>
        <v>52.366729614132666</v>
      </c>
      <c r="F7" s="16">
        <f t="shared" si="2"/>
        <v>0.21138725230984734</v>
      </c>
      <c r="G7" s="18">
        <f t="shared" si="3"/>
        <v>52.061549382562504</v>
      </c>
    </row>
    <row r="8" spans="1:10" x14ac:dyDescent="0.3">
      <c r="A8" s="13">
        <v>7</v>
      </c>
      <c r="B8" s="2">
        <v>53.209999000000003</v>
      </c>
      <c r="C8" s="16">
        <f t="shared" si="0"/>
        <v>52.406699287469344</v>
      </c>
      <c r="D8" s="16">
        <f t="shared" si="0"/>
        <v>51.870369776366729</v>
      </c>
      <c r="E8" s="16">
        <f t="shared" si="1"/>
        <v>52.943028798571959</v>
      </c>
      <c r="F8" s="16">
        <f t="shared" si="2"/>
        <v>0.28879281367063869</v>
      </c>
      <c r="G8" s="18">
        <f t="shared" si="3"/>
        <v>52.578116866442514</v>
      </c>
    </row>
    <row r="9" spans="1:10" x14ac:dyDescent="0.3">
      <c r="A9" s="13">
        <v>8</v>
      </c>
      <c r="B9" s="2">
        <v>53.509998000000003</v>
      </c>
      <c r="C9" s="16">
        <f t="shared" si="0"/>
        <v>52.792853836855073</v>
      </c>
      <c r="D9" s="16">
        <f t="shared" si="0"/>
        <v>52.19323919753765</v>
      </c>
      <c r="E9" s="16">
        <f t="shared" si="1"/>
        <v>53.392468476172496</v>
      </c>
      <c r="F9" s="16">
        <f t="shared" si="2"/>
        <v>0.32286942117091999</v>
      </c>
      <c r="G9" s="18">
        <f t="shared" si="3"/>
        <v>53.231821612242598</v>
      </c>
    </row>
    <row r="10" spans="1:10" x14ac:dyDescent="0.3">
      <c r="A10" s="13">
        <v>9</v>
      </c>
      <c r="B10" s="2">
        <v>53.740001999999997</v>
      </c>
      <c r="C10" s="16">
        <f t="shared" si="0"/>
        <v>53.124355693955799</v>
      </c>
      <c r="D10" s="16">
        <f t="shared" si="0"/>
        <v>52.519129971284002</v>
      </c>
      <c r="E10" s="16">
        <f t="shared" si="1"/>
        <v>53.729581416627596</v>
      </c>
      <c r="F10" s="16">
        <f t="shared" si="2"/>
        <v>0.32589077374635222</v>
      </c>
      <c r="G10" s="18">
        <f t="shared" si="3"/>
        <v>53.715337897343417</v>
      </c>
    </row>
    <row r="11" spans="1:10" x14ac:dyDescent="0.3">
      <c r="A11" s="13">
        <v>10</v>
      </c>
      <c r="B11" s="2">
        <v>53.700001</v>
      </c>
      <c r="C11" s="16">
        <f t="shared" si="0"/>
        <v>53.325831551071275</v>
      </c>
      <c r="D11" s="16">
        <f t="shared" si="0"/>
        <v>52.80147552420955</v>
      </c>
      <c r="E11" s="16">
        <f t="shared" si="1"/>
        <v>53.850187577932999</v>
      </c>
      <c r="F11" s="16">
        <f t="shared" si="2"/>
        <v>0.28234555292554392</v>
      </c>
      <c r="G11" s="18">
        <f t="shared" si="3"/>
        <v>54.055472190373948</v>
      </c>
    </row>
    <row r="12" spans="1:10" x14ac:dyDescent="0.3">
      <c r="A12" s="13">
        <v>11</v>
      </c>
      <c r="B12" s="2">
        <v>53.959999000000003</v>
      </c>
      <c r="C12" s="16">
        <f t="shared" si="0"/>
        <v>53.547790158196335</v>
      </c>
      <c r="D12" s="16">
        <f t="shared" si="0"/>
        <v>53.062685646104924</v>
      </c>
      <c r="E12" s="16">
        <f t="shared" si="1"/>
        <v>54.032894670287746</v>
      </c>
      <c r="F12" s="16">
        <f t="shared" si="2"/>
        <v>0.26121012189537501</v>
      </c>
      <c r="G12" s="18">
        <f t="shared" si="3"/>
        <v>54.13253313085854</v>
      </c>
    </row>
    <row r="13" spans="1:10" x14ac:dyDescent="0.3">
      <c r="A13" s="13">
        <v>12</v>
      </c>
      <c r="B13" s="2">
        <v>53.09</v>
      </c>
      <c r="C13" s="16">
        <f t="shared" si="0"/>
        <v>53.387563602827619</v>
      </c>
      <c r="D13" s="16">
        <f t="shared" si="0"/>
        <v>53.17639293095786</v>
      </c>
      <c r="E13" s="16">
        <f t="shared" si="1"/>
        <v>53.598734274697378</v>
      </c>
      <c r="F13" s="16">
        <f t="shared" si="2"/>
        <v>0.11370728485294716</v>
      </c>
      <c r="G13" s="18">
        <f t="shared" si="3"/>
        <v>54.29410479218312</v>
      </c>
    </row>
    <row r="14" spans="1:10" x14ac:dyDescent="0.3">
      <c r="A14" s="13">
        <v>13</v>
      </c>
      <c r="B14" s="2">
        <v>55.91</v>
      </c>
      <c r="C14" s="16">
        <f t="shared" si="0"/>
        <v>54.270416341837944</v>
      </c>
      <c r="D14" s="16">
        <f t="shared" si="0"/>
        <v>53.559301124765888</v>
      </c>
      <c r="E14" s="16">
        <f t="shared" si="1"/>
        <v>54.98153155891</v>
      </c>
      <c r="F14" s="16">
        <f t="shared" si="2"/>
        <v>0.38290819380803004</v>
      </c>
      <c r="G14" s="18">
        <f t="shared" si="3"/>
        <v>53.712441559550328</v>
      </c>
    </row>
    <row r="15" spans="1:10" x14ac:dyDescent="0.3">
      <c r="A15" s="13">
        <v>14</v>
      </c>
      <c r="B15" s="2">
        <v>55.799999</v>
      </c>
      <c r="C15" s="16">
        <f t="shared" si="0"/>
        <v>54.805770272194664</v>
      </c>
      <c r="D15" s="16">
        <f t="shared" si="0"/>
        <v>53.995565326365956</v>
      </c>
      <c r="E15" s="16">
        <f t="shared" si="1"/>
        <v>55.615975218023372</v>
      </c>
      <c r="F15" s="16">
        <f t="shared" si="2"/>
        <v>0.43626420160007373</v>
      </c>
      <c r="G15" s="18">
        <f t="shared" si="3"/>
        <v>55.364439752718027</v>
      </c>
    </row>
    <row r="16" spans="1:10" x14ac:dyDescent="0.3">
      <c r="A16" s="13">
        <v>15</v>
      </c>
      <c r="B16" s="2">
        <v>56.57</v>
      </c>
      <c r="C16" s="16">
        <f t="shared" si="0"/>
        <v>55.423250676926529</v>
      </c>
      <c r="D16" s="16">
        <f t="shared" si="0"/>
        <v>54.495255199062157</v>
      </c>
      <c r="E16" s="16">
        <f t="shared" si="1"/>
        <v>56.3512461547909</v>
      </c>
      <c r="F16" s="16">
        <f t="shared" si="2"/>
        <v>0.49968987269619991</v>
      </c>
      <c r="G16" s="18">
        <f t="shared" si="3"/>
        <v>56.052239419623447</v>
      </c>
    </row>
    <row r="17" spans="1:7" x14ac:dyDescent="0.3">
      <c r="A17" s="13">
        <v>16</v>
      </c>
      <c r="B17" s="2">
        <v>56.73</v>
      </c>
      <c r="C17" s="16">
        <f t="shared" si="0"/>
        <v>55.880612940002244</v>
      </c>
      <c r="D17" s="16">
        <f t="shared" si="0"/>
        <v>54.98013040839119</v>
      </c>
      <c r="E17" s="16">
        <f t="shared" si="1"/>
        <v>56.781095471613298</v>
      </c>
      <c r="F17" s="16">
        <f t="shared" si="2"/>
        <v>0.48487520932902911</v>
      </c>
      <c r="G17" s="18">
        <f t="shared" si="3"/>
        <v>56.850936027487101</v>
      </c>
    </row>
    <row r="18" spans="1:7" x14ac:dyDescent="0.3">
      <c r="A18" s="13">
        <v>17</v>
      </c>
      <c r="B18" s="2">
        <v>56.759998000000003</v>
      </c>
      <c r="C18" s="16">
        <f t="shared" si="0"/>
        <v>56.188397711001457</v>
      </c>
      <c r="D18" s="16">
        <f t="shared" si="0"/>
        <v>55.403023964304786</v>
      </c>
      <c r="E18" s="16">
        <f t="shared" si="1"/>
        <v>56.973771457698128</v>
      </c>
      <c r="F18" s="16">
        <f t="shared" si="2"/>
        <v>0.42289355591359185</v>
      </c>
      <c r="G18" s="18">
        <f t="shared" si="3"/>
        <v>57.265970680942324</v>
      </c>
    </row>
    <row r="19" spans="1:7" x14ac:dyDescent="0.3">
      <c r="A19" s="13">
        <v>18</v>
      </c>
      <c r="B19" s="2">
        <v>56.189999</v>
      </c>
      <c r="C19" s="16">
        <f t="shared" si="0"/>
        <v>56.188958162150946</v>
      </c>
      <c r="D19" s="16">
        <f t="shared" si="0"/>
        <v>55.678100933550937</v>
      </c>
      <c r="E19" s="16">
        <f t="shared" si="1"/>
        <v>56.699815390750956</v>
      </c>
      <c r="F19" s="16">
        <f t="shared" si="2"/>
        <v>0.27507696924615904</v>
      </c>
      <c r="G19" s="18">
        <f t="shared" si="3"/>
        <v>57.396665013611717</v>
      </c>
    </row>
    <row r="20" spans="1:7" x14ac:dyDescent="0.3">
      <c r="A20" s="13">
        <v>19</v>
      </c>
      <c r="B20" s="2">
        <v>56.209999000000003</v>
      </c>
      <c r="C20" s="16">
        <f t="shared" ref="C20:D21" si="4">$H$1*B20+(1-$H$1)*C19</f>
        <v>56.196322455398118</v>
      </c>
      <c r="D20" s="16">
        <f t="shared" si="4"/>
        <v>55.859478466197444</v>
      </c>
      <c r="E20" s="16">
        <f t="shared" si="1"/>
        <v>56.533166444598791</v>
      </c>
      <c r="F20" s="16">
        <f t="shared" si="2"/>
        <v>0.18137753264651643</v>
      </c>
      <c r="G20" s="18">
        <f t="shared" si="3"/>
        <v>56.974892359997114</v>
      </c>
    </row>
    <row r="21" spans="1:7" x14ac:dyDescent="0.3">
      <c r="A21" s="13">
        <v>20</v>
      </c>
      <c r="B21" s="2">
        <v>56.68</v>
      </c>
      <c r="C21" s="16">
        <f t="shared" si="4"/>
        <v>56.365609596008781</v>
      </c>
      <c r="D21" s="16">
        <f t="shared" si="4"/>
        <v>56.036624361631411</v>
      </c>
      <c r="E21" s="16">
        <f t="shared" si="1"/>
        <v>56.694594830386151</v>
      </c>
      <c r="F21" s="16">
        <f t="shared" si="2"/>
        <v>0.17714589543396858</v>
      </c>
      <c r="G21" s="18">
        <f t="shared" si="3"/>
        <v>56.714543977245306</v>
      </c>
    </row>
    <row r="22" spans="1:7" x14ac:dyDescent="0.3">
      <c r="A22" s="13">
        <v>21</v>
      </c>
      <c r="B22" s="2">
        <v>56.580002</v>
      </c>
      <c r="C22" s="16">
        <f t="shared" ref="C22:C51" si="5">$H$1*B22+(1-$H$1)*C21</f>
        <v>56.44064693740571</v>
      </c>
      <c r="D22" s="16">
        <f t="shared" ref="D22:D43" si="6">$H$1*C22+(1-$H$1)*D21</f>
        <v>56.178032263152417</v>
      </c>
      <c r="E22" s="16">
        <f t="shared" ref="E22:E43" si="7">2*C22-D22</f>
        <v>56.703261611659002</v>
      </c>
      <c r="F22" s="16">
        <f t="shared" si="2"/>
        <v>0.1414079015210036</v>
      </c>
      <c r="G22" s="18">
        <f t="shared" ref="G22:G43" si="8">E21+F21</f>
        <v>56.871740725820118</v>
      </c>
    </row>
    <row r="23" spans="1:7" x14ac:dyDescent="0.3">
      <c r="A23" s="13">
        <v>22</v>
      </c>
      <c r="B23" s="2">
        <v>56.580002</v>
      </c>
      <c r="C23" s="16">
        <f t="shared" si="5"/>
        <v>56.489421209313711</v>
      </c>
      <c r="D23" s="16">
        <f t="shared" si="6"/>
        <v>56.287018394308873</v>
      </c>
      <c r="E23" s="16">
        <f t="shared" si="7"/>
        <v>56.691824024318549</v>
      </c>
      <c r="F23" s="16">
        <f t="shared" si="2"/>
        <v>0.10898613115645124</v>
      </c>
      <c r="G23" s="18">
        <f t="shared" si="8"/>
        <v>56.844669513180008</v>
      </c>
    </row>
    <row r="24" spans="1:7" x14ac:dyDescent="0.3">
      <c r="A24" s="13">
        <v>23</v>
      </c>
      <c r="B24" s="2">
        <v>56.970001000000003</v>
      </c>
      <c r="C24" s="16">
        <f t="shared" si="5"/>
        <v>56.657624136053911</v>
      </c>
      <c r="D24" s="16">
        <f t="shared" si="6"/>
        <v>56.416730403919637</v>
      </c>
      <c r="E24" s="16">
        <f t="shared" si="7"/>
        <v>56.898517868188186</v>
      </c>
      <c r="F24" s="16">
        <f t="shared" si="2"/>
        <v>0.12971200961076335</v>
      </c>
      <c r="G24" s="18">
        <f t="shared" si="8"/>
        <v>56.800810155474998</v>
      </c>
    </row>
    <row r="25" spans="1:7" x14ac:dyDescent="0.3">
      <c r="A25" s="13">
        <v>24</v>
      </c>
      <c r="B25" s="2">
        <v>57.389999000000003</v>
      </c>
      <c r="C25" s="16">
        <f t="shared" si="5"/>
        <v>56.913955338435045</v>
      </c>
      <c r="D25" s="16">
        <f t="shared" si="6"/>
        <v>56.590759131000034</v>
      </c>
      <c r="E25" s="16">
        <f t="shared" si="7"/>
        <v>57.237151545870056</v>
      </c>
      <c r="F25" s="16">
        <f t="shared" si="2"/>
        <v>0.17402872708039041</v>
      </c>
      <c r="G25" s="18">
        <f t="shared" si="8"/>
        <v>57.02822987779895</v>
      </c>
    </row>
    <row r="26" spans="1:7" x14ac:dyDescent="0.3">
      <c r="A26" s="13">
        <v>25</v>
      </c>
      <c r="B26" s="2">
        <v>57.959999000000003</v>
      </c>
      <c r="C26" s="16">
        <f t="shared" si="5"/>
        <v>57.28007061998278</v>
      </c>
      <c r="D26" s="16">
        <f t="shared" si="6"/>
        <v>56.832018152143995</v>
      </c>
      <c r="E26" s="16">
        <f t="shared" si="7"/>
        <v>57.728123087821565</v>
      </c>
      <c r="F26" s="16">
        <f t="shared" si="2"/>
        <v>0.24125902114396122</v>
      </c>
      <c r="G26" s="18">
        <f t="shared" si="8"/>
        <v>57.411180272950446</v>
      </c>
    </row>
    <row r="27" spans="1:7" x14ac:dyDescent="0.3">
      <c r="A27" s="13">
        <v>26</v>
      </c>
      <c r="B27" s="2">
        <v>58.060001</v>
      </c>
      <c r="C27" s="16">
        <f t="shared" si="5"/>
        <v>57.553046252988807</v>
      </c>
      <c r="D27" s="16">
        <f t="shared" si="6"/>
        <v>57.08437798743968</v>
      </c>
      <c r="E27" s="16">
        <f t="shared" si="7"/>
        <v>58.021714518537934</v>
      </c>
      <c r="F27" s="16">
        <f t="shared" si="2"/>
        <v>0.25235983529568362</v>
      </c>
      <c r="G27" s="18">
        <f t="shared" si="8"/>
        <v>57.969382108965526</v>
      </c>
    </row>
    <row r="28" spans="1:7" x14ac:dyDescent="0.3">
      <c r="A28" s="13">
        <v>27</v>
      </c>
      <c r="B28" s="2">
        <v>58.200001</v>
      </c>
      <c r="C28" s="16">
        <f t="shared" si="5"/>
        <v>57.779480414442723</v>
      </c>
      <c r="D28" s="16">
        <f t="shared" si="6"/>
        <v>57.327663836890743</v>
      </c>
      <c r="E28" s="16">
        <f t="shared" si="7"/>
        <v>58.231296991994704</v>
      </c>
      <c r="F28" s="16">
        <f t="shared" si="2"/>
        <v>0.24328584945106638</v>
      </c>
      <c r="G28" s="18">
        <f t="shared" si="8"/>
        <v>58.274074353833619</v>
      </c>
    </row>
    <row r="29" spans="1:7" x14ac:dyDescent="0.3">
      <c r="A29" s="13">
        <v>28</v>
      </c>
      <c r="B29" s="2">
        <v>58.02</v>
      </c>
      <c r="C29" s="16">
        <f t="shared" si="5"/>
        <v>57.863662269387774</v>
      </c>
      <c r="D29" s="16">
        <f t="shared" si="6"/>
        <v>57.515263288264705</v>
      </c>
      <c r="E29" s="16">
        <f t="shared" si="7"/>
        <v>58.212061250510843</v>
      </c>
      <c r="F29" s="16">
        <f t="shared" si="2"/>
        <v>0.18759945137395997</v>
      </c>
      <c r="G29" s="18">
        <f t="shared" si="8"/>
        <v>58.474582841445773</v>
      </c>
    </row>
    <row r="30" spans="1:7" x14ac:dyDescent="0.3">
      <c r="A30" s="13">
        <v>29</v>
      </c>
      <c r="B30" s="2">
        <v>58.299999</v>
      </c>
      <c r="C30" s="16">
        <f t="shared" si="5"/>
        <v>58.016380125102046</v>
      </c>
      <c r="D30" s="16">
        <f t="shared" si="6"/>
        <v>57.690654181157775</v>
      </c>
      <c r="E30" s="16">
        <f t="shared" si="7"/>
        <v>58.342106069046316</v>
      </c>
      <c r="F30" s="16">
        <f t="shared" si="2"/>
        <v>0.17539089289306875</v>
      </c>
      <c r="G30" s="18">
        <f t="shared" si="8"/>
        <v>58.399660701884805</v>
      </c>
    </row>
    <row r="31" spans="1:7" x14ac:dyDescent="0.3">
      <c r="A31" s="13">
        <v>30</v>
      </c>
      <c r="B31" s="2">
        <v>57.939999</v>
      </c>
      <c r="C31" s="16">
        <f t="shared" si="5"/>
        <v>57.989646731316327</v>
      </c>
      <c r="D31" s="16">
        <f t="shared" si="6"/>
        <v>57.795301573713274</v>
      </c>
      <c r="E31" s="16">
        <f t="shared" si="7"/>
        <v>58.18399188891938</v>
      </c>
      <c r="F31" s="16">
        <f t="shared" si="2"/>
        <v>0.10464739255548985</v>
      </c>
      <c r="G31" s="18">
        <f t="shared" si="8"/>
        <v>58.517496961939386</v>
      </c>
    </row>
    <row r="32" spans="1:7" x14ac:dyDescent="0.3">
      <c r="A32" s="13">
        <v>31</v>
      </c>
      <c r="B32" s="2">
        <v>58.119999</v>
      </c>
      <c r="C32" s="16">
        <f t="shared" si="5"/>
        <v>58.035270025355615</v>
      </c>
      <c r="D32" s="16">
        <f t="shared" si="6"/>
        <v>57.879290531788087</v>
      </c>
      <c r="E32" s="16">
        <f t="shared" si="7"/>
        <v>58.191249518923144</v>
      </c>
      <c r="F32" s="16">
        <f t="shared" si="2"/>
        <v>8.3988958074823025E-2</v>
      </c>
      <c r="G32" s="18">
        <f t="shared" si="8"/>
        <v>58.288639281474872</v>
      </c>
    </row>
    <row r="33" spans="1:7" x14ac:dyDescent="0.3">
      <c r="A33" s="13">
        <v>32</v>
      </c>
      <c r="B33" s="2">
        <v>57.439999</v>
      </c>
      <c r="C33" s="16">
        <f t="shared" si="5"/>
        <v>57.826925166481146</v>
      </c>
      <c r="D33" s="16">
        <f t="shared" si="6"/>
        <v>57.860962653930656</v>
      </c>
      <c r="E33" s="16">
        <f t="shared" si="7"/>
        <v>57.792887679031637</v>
      </c>
      <c r="F33" s="16">
        <f t="shared" si="2"/>
        <v>-1.8327877857428322E-2</v>
      </c>
      <c r="G33" s="18">
        <f t="shared" si="8"/>
        <v>58.27523847699797</v>
      </c>
    </row>
    <row r="34" spans="1:7" x14ac:dyDescent="0.3">
      <c r="A34" s="13">
        <v>33</v>
      </c>
      <c r="B34" s="2">
        <v>57.560001</v>
      </c>
      <c r="C34" s="16">
        <f t="shared" si="5"/>
        <v>57.733501708212742</v>
      </c>
      <c r="D34" s="16">
        <f t="shared" si="6"/>
        <v>57.816351322929386</v>
      </c>
      <c r="E34" s="16">
        <f t="shared" si="7"/>
        <v>57.650652093496099</v>
      </c>
      <c r="F34" s="16">
        <f t="shared" si="2"/>
        <v>-4.4611331001269475E-2</v>
      </c>
      <c r="G34" s="18">
        <f t="shared" si="8"/>
        <v>57.774559801174206</v>
      </c>
    </row>
    <row r="35" spans="1:7" x14ac:dyDescent="0.3">
      <c r="A35" s="13">
        <v>34</v>
      </c>
      <c r="B35" s="2">
        <v>57.599997999999999</v>
      </c>
      <c r="C35" s="16">
        <f t="shared" si="5"/>
        <v>57.686775410338285</v>
      </c>
      <c r="D35" s="16">
        <f t="shared" si="6"/>
        <v>57.770999753522503</v>
      </c>
      <c r="E35" s="16">
        <f t="shared" si="7"/>
        <v>57.602551067154067</v>
      </c>
      <c r="F35" s="16">
        <f t="shared" si="2"/>
        <v>-4.5351569406886498E-2</v>
      </c>
      <c r="G35" s="18">
        <f t="shared" si="8"/>
        <v>57.606040762494828</v>
      </c>
    </row>
    <row r="36" spans="1:7" x14ac:dyDescent="0.3">
      <c r="A36" s="13">
        <v>35</v>
      </c>
      <c r="B36" s="2">
        <v>57.619999</v>
      </c>
      <c r="C36" s="16">
        <f t="shared" si="5"/>
        <v>57.663403666719887</v>
      </c>
      <c r="D36" s="16">
        <f t="shared" si="6"/>
        <v>57.733341123141585</v>
      </c>
      <c r="E36" s="16">
        <f t="shared" si="7"/>
        <v>57.593466210298189</v>
      </c>
      <c r="F36" s="16">
        <f t="shared" si="2"/>
        <v>-3.7658630380914375E-2</v>
      </c>
      <c r="G36" s="18">
        <f t="shared" si="8"/>
        <v>57.557199497747177</v>
      </c>
    </row>
    <row r="37" spans="1:7" x14ac:dyDescent="0.3">
      <c r="A37" s="13">
        <v>36</v>
      </c>
      <c r="B37" s="2">
        <v>57.669998</v>
      </c>
      <c r="C37" s="16">
        <f t="shared" si="5"/>
        <v>57.665711683367924</v>
      </c>
      <c r="D37" s="16">
        <f t="shared" si="6"/>
        <v>57.709670819220804</v>
      </c>
      <c r="E37" s="16">
        <f t="shared" si="7"/>
        <v>57.621752547515044</v>
      </c>
      <c r="F37" s="16">
        <f t="shared" si="2"/>
        <v>-2.3670303920781611E-2</v>
      </c>
      <c r="G37" s="18">
        <f t="shared" si="8"/>
        <v>57.555807579917271</v>
      </c>
    </row>
    <row r="38" spans="1:7" x14ac:dyDescent="0.3">
      <c r="A38" s="13">
        <v>37</v>
      </c>
      <c r="B38" s="2">
        <v>57.889999000000003</v>
      </c>
      <c r="C38" s="16">
        <f t="shared" si="5"/>
        <v>57.744212244189157</v>
      </c>
      <c r="D38" s="16">
        <f t="shared" si="6"/>
        <v>57.721760317959728</v>
      </c>
      <c r="E38" s="16">
        <f t="shared" si="7"/>
        <v>57.766664170418586</v>
      </c>
      <c r="F38" s="16">
        <f t="shared" si="2"/>
        <v>1.208949873892351E-2</v>
      </c>
      <c r="G38" s="18">
        <f t="shared" si="8"/>
        <v>57.598082243594263</v>
      </c>
    </row>
    <row r="39" spans="1:7" x14ac:dyDescent="0.3">
      <c r="A39" s="13">
        <v>38</v>
      </c>
      <c r="B39" s="2">
        <v>57.950001</v>
      </c>
      <c r="C39" s="16">
        <f t="shared" si="5"/>
        <v>57.816238308722951</v>
      </c>
      <c r="D39" s="16">
        <f t="shared" si="6"/>
        <v>57.75482761472685</v>
      </c>
      <c r="E39" s="16">
        <f t="shared" si="7"/>
        <v>57.877649002719053</v>
      </c>
      <c r="F39" s="16">
        <f t="shared" si="2"/>
        <v>3.3067296767131785E-2</v>
      </c>
      <c r="G39" s="18">
        <f t="shared" si="8"/>
        <v>57.77875366915751</v>
      </c>
    </row>
    <row r="40" spans="1:7" x14ac:dyDescent="0.3">
      <c r="A40" s="13">
        <v>39</v>
      </c>
      <c r="B40" s="2">
        <v>58.169998</v>
      </c>
      <c r="C40" s="16">
        <f t="shared" si="5"/>
        <v>57.94005420066992</v>
      </c>
      <c r="D40" s="16">
        <f t="shared" si="6"/>
        <v>57.819656919806931</v>
      </c>
      <c r="E40" s="16">
        <f t="shared" si="7"/>
        <v>58.060451481532908</v>
      </c>
      <c r="F40" s="16">
        <f t="shared" si="2"/>
        <v>6.4829305080070732E-2</v>
      </c>
      <c r="G40" s="18">
        <f t="shared" si="8"/>
        <v>57.910716299486182</v>
      </c>
    </row>
    <row r="41" spans="1:7" x14ac:dyDescent="0.3">
      <c r="A41" s="13">
        <v>40</v>
      </c>
      <c r="B41" s="2">
        <v>58.029998999999997</v>
      </c>
      <c r="C41" s="16">
        <f t="shared" si="5"/>
        <v>57.971534880435449</v>
      </c>
      <c r="D41" s="16">
        <f t="shared" si="6"/>
        <v>57.872814206026909</v>
      </c>
      <c r="E41" s="16">
        <f t="shared" si="7"/>
        <v>58.070255554843989</v>
      </c>
      <c r="F41" s="16">
        <f t="shared" si="2"/>
        <v>5.3157286219982981E-2</v>
      </c>
      <c r="G41" s="18">
        <f t="shared" si="8"/>
        <v>58.125280786612976</v>
      </c>
    </row>
    <row r="42" spans="1:7" x14ac:dyDescent="0.3">
      <c r="A42" s="13">
        <v>41</v>
      </c>
      <c r="B42" s="2">
        <v>58.099997999999999</v>
      </c>
      <c r="C42" s="16">
        <f t="shared" si="5"/>
        <v>58.016496972283043</v>
      </c>
      <c r="D42" s="16">
        <f t="shared" si="6"/>
        <v>57.923103174216564</v>
      </c>
      <c r="E42" s="16">
        <f t="shared" si="7"/>
        <v>58.109890770349523</v>
      </c>
      <c r="F42" s="16">
        <f t="shared" si="2"/>
        <v>5.0288968189642756E-2</v>
      </c>
      <c r="G42" s="18">
        <f t="shared" si="8"/>
        <v>58.123412841063974</v>
      </c>
    </row>
    <row r="43" spans="1:7" x14ac:dyDescent="0.3">
      <c r="A43" s="13">
        <v>42</v>
      </c>
      <c r="B43" s="2">
        <v>57.889999000000003</v>
      </c>
      <c r="C43" s="16">
        <f t="shared" si="5"/>
        <v>57.972222681983979</v>
      </c>
      <c r="D43" s="16">
        <f t="shared" si="6"/>
        <v>57.940295001935155</v>
      </c>
      <c r="E43" s="16">
        <f t="shared" si="7"/>
        <v>58.004150362032803</v>
      </c>
      <c r="F43" s="16">
        <f t="shared" si="2"/>
        <v>1.7191827718597515E-2</v>
      </c>
      <c r="G43" s="18">
        <f t="shared" si="8"/>
        <v>58.160179738539163</v>
      </c>
    </row>
    <row r="44" spans="1:7" x14ac:dyDescent="0.3">
      <c r="A44" s="13">
        <v>43</v>
      </c>
      <c r="B44" s="2">
        <v>57.459999000000003</v>
      </c>
      <c r="C44" s="16">
        <f t="shared" si="5"/>
        <v>57.792944393289588</v>
      </c>
      <c r="D44" s="16">
        <f t="shared" ref="D44:D51" si="9">$H$1*C44+(1-$H$1)*D43</f>
        <v>57.888722288909207</v>
      </c>
      <c r="E44" s="16">
        <f t="shared" ref="E44:E51" si="10">2*C44-D44</f>
        <v>57.697166497669969</v>
      </c>
      <c r="F44" s="16">
        <f t="shared" ref="F44:F51" si="11">($H$1/(1-$H$1))*(C44-D44)</f>
        <v>-5.1572713025948881E-2</v>
      </c>
      <c r="G44" s="18">
        <f>E43+F43</f>
        <v>58.021342189751401</v>
      </c>
    </row>
    <row r="45" spans="1:7" x14ac:dyDescent="0.3">
      <c r="A45" s="13">
        <v>44</v>
      </c>
      <c r="B45" s="2">
        <v>57.59</v>
      </c>
      <c r="C45" s="16">
        <f t="shared" si="5"/>
        <v>57.721913855638235</v>
      </c>
      <c r="D45" s="16">
        <f t="shared" si="9"/>
        <v>57.83033933726437</v>
      </c>
      <c r="E45" s="16">
        <f t="shared" si="10"/>
        <v>57.6134883740121</v>
      </c>
      <c r="F45" s="16">
        <f t="shared" si="11"/>
        <v>-5.8382951644841904E-2</v>
      </c>
      <c r="G45" s="18">
        <f t="shared" ref="G45:G52" si="12">E44+F44</f>
        <v>57.645593784644021</v>
      </c>
    </row>
    <row r="46" spans="1:7" x14ac:dyDescent="0.3">
      <c r="A46" s="13">
        <v>45</v>
      </c>
      <c r="B46" s="2">
        <v>57.669998</v>
      </c>
      <c r="C46" s="16">
        <f t="shared" si="5"/>
        <v>57.703743306164853</v>
      </c>
      <c r="D46" s="16">
        <f t="shared" si="9"/>
        <v>57.786030726379536</v>
      </c>
      <c r="E46" s="16">
        <f t="shared" si="10"/>
        <v>57.621455885950169</v>
      </c>
      <c r="F46" s="16">
        <f t="shared" si="11"/>
        <v>-4.4308610884829569E-2</v>
      </c>
      <c r="G46" s="18">
        <f t="shared" si="12"/>
        <v>57.555105422367255</v>
      </c>
    </row>
    <row r="47" spans="1:7" x14ac:dyDescent="0.3">
      <c r="A47" s="13">
        <v>46</v>
      </c>
      <c r="B47" s="2">
        <v>57.610000999999997</v>
      </c>
      <c r="C47" s="16">
        <f t="shared" si="5"/>
        <v>57.670933499007148</v>
      </c>
      <c r="D47" s="16">
        <f t="shared" si="9"/>
        <v>57.745746696799202</v>
      </c>
      <c r="E47" s="16">
        <f t="shared" si="10"/>
        <v>57.596120301215095</v>
      </c>
      <c r="F47" s="16">
        <f t="shared" si="11"/>
        <v>-4.0284029580336576E-2</v>
      </c>
      <c r="G47" s="18">
        <f t="shared" si="12"/>
        <v>57.577147275065343</v>
      </c>
    </row>
    <row r="48" spans="1:7" x14ac:dyDescent="0.3">
      <c r="A48" s="13">
        <v>47</v>
      </c>
      <c r="B48" s="2">
        <v>57.66</v>
      </c>
      <c r="C48" s="16">
        <f t="shared" si="5"/>
        <v>57.667106774354643</v>
      </c>
      <c r="D48" s="16">
        <f t="shared" si="9"/>
        <v>57.718222723943612</v>
      </c>
      <c r="E48" s="16">
        <f t="shared" si="10"/>
        <v>57.615990824765674</v>
      </c>
      <c r="F48" s="16">
        <f t="shared" si="11"/>
        <v>-2.7523972855598471E-2</v>
      </c>
      <c r="G48" s="18">
        <f t="shared" si="12"/>
        <v>57.55583627163476</v>
      </c>
    </row>
    <row r="49" spans="1:7" x14ac:dyDescent="0.3">
      <c r="A49" s="13">
        <v>48</v>
      </c>
      <c r="B49" s="2">
        <v>57.43</v>
      </c>
      <c r="C49" s="16">
        <f t="shared" si="5"/>
        <v>57.584119403330519</v>
      </c>
      <c r="D49" s="16">
        <f t="shared" si="9"/>
        <v>57.671286561729026</v>
      </c>
      <c r="E49" s="16">
        <f t="shared" si="10"/>
        <v>57.496952244932011</v>
      </c>
      <c r="F49" s="16">
        <f t="shared" si="11"/>
        <v>-4.6936162214581037E-2</v>
      </c>
      <c r="G49" s="18">
        <f t="shared" si="12"/>
        <v>57.588466851910077</v>
      </c>
    </row>
    <row r="50" spans="1:7" x14ac:dyDescent="0.3">
      <c r="A50" s="13">
        <v>49</v>
      </c>
      <c r="B50" s="2">
        <v>56.209999000000003</v>
      </c>
      <c r="C50" s="16">
        <f t="shared" si="5"/>
        <v>57.103177262164834</v>
      </c>
      <c r="D50" s="16">
        <f t="shared" si="9"/>
        <v>57.47244830688156</v>
      </c>
      <c r="E50" s="16">
        <f t="shared" si="10"/>
        <v>56.733906217448109</v>
      </c>
      <c r="F50" s="16">
        <f t="shared" si="11"/>
        <v>-0.19883825484746773</v>
      </c>
      <c r="G50" s="18">
        <f t="shared" si="12"/>
        <v>57.450016082717433</v>
      </c>
    </row>
    <row r="51" spans="1:7" x14ac:dyDescent="0.3">
      <c r="A51" s="13">
        <v>50</v>
      </c>
      <c r="B51" s="2">
        <v>57.049999</v>
      </c>
      <c r="C51" s="16">
        <f t="shared" si="5"/>
        <v>57.084564870407135</v>
      </c>
      <c r="D51" s="16">
        <f t="shared" si="9"/>
        <v>57.336689104115507</v>
      </c>
      <c r="E51" s="16">
        <f t="shared" si="10"/>
        <v>56.832440636698763</v>
      </c>
      <c r="F51" s="16">
        <f t="shared" si="11"/>
        <v>-0.13575920276604644</v>
      </c>
      <c r="G51" s="18">
        <f t="shared" si="12"/>
        <v>56.535067962600642</v>
      </c>
    </row>
    <row r="52" spans="1:7" x14ac:dyDescent="0.3">
      <c r="A52">
        <v>1</v>
      </c>
      <c r="G52" s="18">
        <f t="shared" si="12"/>
        <v>56.696681433932717</v>
      </c>
    </row>
    <row r="53" spans="1:7" x14ac:dyDescent="0.3">
      <c r="A53">
        <v>2</v>
      </c>
      <c r="G53" s="30">
        <f>$E$51+$F$51*A53</f>
        <v>56.560922231166671</v>
      </c>
    </row>
    <row r="54" spans="1:7" x14ac:dyDescent="0.3">
      <c r="A54">
        <v>3</v>
      </c>
      <c r="G54" s="30">
        <f t="shared" ref="G54:G57" si="13">$E$51+$F$51*A54</f>
        <v>56.425163028400625</v>
      </c>
    </row>
    <row r="55" spans="1:7" x14ac:dyDescent="0.3">
      <c r="A55">
        <v>4</v>
      </c>
      <c r="G55" s="30">
        <f t="shared" si="13"/>
        <v>56.289403825634579</v>
      </c>
    </row>
    <row r="56" spans="1:7" x14ac:dyDescent="0.3">
      <c r="A56">
        <v>5</v>
      </c>
      <c r="G56" s="30">
        <f t="shared" si="13"/>
        <v>56.153644622868534</v>
      </c>
    </row>
    <row r="57" spans="1:7" x14ac:dyDescent="0.3">
      <c r="A57">
        <v>6</v>
      </c>
      <c r="G57" s="30">
        <f t="shared" si="13"/>
        <v>56.017885420102488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G2" sqref="G2"/>
    </sheetView>
  </sheetViews>
  <sheetFormatPr defaultRowHeight="14.4" x14ac:dyDescent="0.3"/>
  <cols>
    <col min="1" max="2" width="10.6640625" customWidth="1"/>
    <col min="3" max="3" width="13.6640625" customWidth="1"/>
    <col min="4" max="4" width="13" customWidth="1"/>
    <col min="5" max="5" width="14.6640625" customWidth="1"/>
    <col min="6" max="6" width="24.109375" customWidth="1"/>
    <col min="7" max="8" width="7.6640625" customWidth="1"/>
  </cols>
  <sheetData>
    <row r="1" spans="1:9" x14ac:dyDescent="0.3">
      <c r="A1" s="4" t="s">
        <v>0</v>
      </c>
      <c r="B1" s="5" t="s">
        <v>1</v>
      </c>
      <c r="C1" s="5" t="s">
        <v>13</v>
      </c>
      <c r="D1" s="5" t="s">
        <v>14</v>
      </c>
      <c r="E1" s="5" t="s">
        <v>18</v>
      </c>
      <c r="F1" s="5" t="s">
        <v>15</v>
      </c>
      <c r="G1" s="20">
        <v>0.35</v>
      </c>
      <c r="H1" s="21" t="s">
        <v>16</v>
      </c>
      <c r="I1" s="22" t="s">
        <v>17</v>
      </c>
    </row>
    <row r="2" spans="1:9" x14ac:dyDescent="0.3">
      <c r="A2" s="8">
        <v>1</v>
      </c>
      <c r="B2" s="2">
        <v>51.16</v>
      </c>
      <c r="C2" s="11">
        <f>B2</f>
        <v>51.16</v>
      </c>
      <c r="D2" s="11">
        <f>C2</f>
        <v>51.16</v>
      </c>
      <c r="E2" s="11">
        <f>B2-F2</f>
        <v>0</v>
      </c>
      <c r="F2" s="11">
        <f>B2</f>
        <v>51.16</v>
      </c>
    </row>
    <row r="3" spans="1:9" x14ac:dyDescent="0.3">
      <c r="A3" s="13">
        <v>2</v>
      </c>
      <c r="B3" s="2">
        <v>51.169998</v>
      </c>
      <c r="C3" s="16">
        <f>$G$1*B3+(1-$G$1)*C2</f>
        <v>51.163499299999998</v>
      </c>
      <c r="D3" s="16">
        <f>$G$1*C3+(1-$G$1)*D2</f>
        <v>51.161224754999992</v>
      </c>
      <c r="E3" s="16">
        <f t="shared" ref="E3:E21" si="0">B3-F3</f>
        <v>9.99800000000306E-3</v>
      </c>
      <c r="F3" s="16">
        <f>B2</f>
        <v>51.16</v>
      </c>
    </row>
    <row r="4" spans="1:9" x14ac:dyDescent="0.3">
      <c r="A4" s="13">
        <v>3</v>
      </c>
      <c r="B4" s="2">
        <v>51.380001</v>
      </c>
      <c r="C4" s="16">
        <f t="shared" ref="C4:D19" si="1">$G$1*B4+(1-$G$1)*C3</f>
        <v>51.239274894999994</v>
      </c>
      <c r="D4" s="16">
        <f t="shared" si="1"/>
        <v>51.188542303999995</v>
      </c>
      <c r="E4" s="16">
        <f t="shared" si="0"/>
        <v>0.21300240000000059</v>
      </c>
      <c r="F4" s="16">
        <f>(2*B3)-B2-(2*(1-$G$1)*E3)+((1-$G$1)^2)*E2</f>
        <v>51.166998599999999</v>
      </c>
    </row>
    <row r="5" spans="1:9" x14ac:dyDescent="0.3">
      <c r="A5" s="13">
        <v>4</v>
      </c>
      <c r="B5" s="2">
        <v>51.380001</v>
      </c>
      <c r="C5" s="16">
        <f t="shared" si="1"/>
        <v>51.288529031749995</v>
      </c>
      <c r="D5" s="16">
        <f t="shared" si="1"/>
        <v>51.223537658712495</v>
      </c>
      <c r="E5" s="16">
        <f t="shared" si="0"/>
        <v>6.2675964999996836E-2</v>
      </c>
      <c r="F5" s="16">
        <f t="shared" ref="F5:F21" si="2">(2*B4)-B3-(2*(1-$G$1)*E4)+((1-$G$1)^2)*E3</f>
        <v>51.317325035000003</v>
      </c>
    </row>
    <row r="6" spans="1:9" x14ac:dyDescent="0.3">
      <c r="A6" s="13">
        <v>5</v>
      </c>
      <c r="B6" s="2">
        <v>52.299999</v>
      </c>
      <c r="C6" s="16">
        <f t="shared" si="1"/>
        <v>51.642543520637496</v>
      </c>
      <c r="D6" s="16">
        <f t="shared" si="1"/>
        <v>51.370189710386242</v>
      </c>
      <c r="E6" s="16">
        <f t="shared" si="0"/>
        <v>0.91148324049999729</v>
      </c>
      <c r="F6" s="16">
        <f t="shared" si="2"/>
        <v>51.388515759500002</v>
      </c>
    </row>
    <row r="7" spans="1:9" x14ac:dyDescent="0.3">
      <c r="A7" s="13">
        <v>6</v>
      </c>
      <c r="B7" s="2">
        <v>52.59</v>
      </c>
      <c r="C7" s="16">
        <f t="shared" si="1"/>
        <v>51.974153288414378</v>
      </c>
      <c r="D7" s="16">
        <f t="shared" si="1"/>
        <v>51.58157696269609</v>
      </c>
      <c r="E7" s="16">
        <f t="shared" si="0"/>
        <v>0.52845061743750676</v>
      </c>
      <c r="F7" s="16">
        <f t="shared" si="2"/>
        <v>52.061549382562497</v>
      </c>
    </row>
    <row r="8" spans="1:9" x14ac:dyDescent="0.3">
      <c r="A8" s="13">
        <v>7</v>
      </c>
      <c r="B8" s="2">
        <v>53.209999000000003</v>
      </c>
      <c r="C8" s="16">
        <f t="shared" si="1"/>
        <v>52.406699287469344</v>
      </c>
      <c r="D8" s="16">
        <f t="shared" si="1"/>
        <v>51.870369776366729</v>
      </c>
      <c r="E8" s="16">
        <f t="shared" si="0"/>
        <v>0.63188213355750378</v>
      </c>
      <c r="F8" s="16">
        <f t="shared" si="2"/>
        <v>52.5781168664425</v>
      </c>
    </row>
    <row r="9" spans="1:9" x14ac:dyDescent="0.3">
      <c r="A9" s="13">
        <v>8</v>
      </c>
      <c r="B9" s="2">
        <v>53.509998000000003</v>
      </c>
      <c r="C9" s="16">
        <f t="shared" si="1"/>
        <v>52.792853836855073</v>
      </c>
      <c r="D9" s="16">
        <f t="shared" si="1"/>
        <v>52.19323919753765</v>
      </c>
      <c r="E9" s="16">
        <f t="shared" si="0"/>
        <v>0.27817638775741216</v>
      </c>
      <c r="F9" s="16">
        <f t="shared" si="2"/>
        <v>53.231821612242591</v>
      </c>
    </row>
    <row r="10" spans="1:9" x14ac:dyDescent="0.3">
      <c r="A10" s="13">
        <v>9</v>
      </c>
      <c r="B10" s="2">
        <v>53.740001999999997</v>
      </c>
      <c r="C10" s="16">
        <f t="shared" si="1"/>
        <v>53.124355693955799</v>
      </c>
      <c r="D10" s="16">
        <f t="shared" si="1"/>
        <v>52.519129971284002</v>
      </c>
      <c r="E10" s="16">
        <f t="shared" si="0"/>
        <v>2.4664102656586806E-2</v>
      </c>
      <c r="F10" s="16">
        <f t="shared" si="2"/>
        <v>53.71533789734341</v>
      </c>
    </row>
    <row r="11" spans="1:9" x14ac:dyDescent="0.3">
      <c r="A11" s="13">
        <v>10</v>
      </c>
      <c r="B11" s="2">
        <v>53.700001</v>
      </c>
      <c r="C11" s="16">
        <f t="shared" si="1"/>
        <v>53.325831551071275</v>
      </c>
      <c r="D11" s="16">
        <f t="shared" si="1"/>
        <v>52.80147552420955</v>
      </c>
      <c r="E11" s="16">
        <f t="shared" si="0"/>
        <v>-0.35547119037393315</v>
      </c>
      <c r="F11" s="16">
        <f t="shared" si="2"/>
        <v>54.055472190373933</v>
      </c>
    </row>
    <row r="12" spans="1:9" x14ac:dyDescent="0.3">
      <c r="A12" s="13">
        <v>11</v>
      </c>
      <c r="B12" s="2">
        <v>53.959999000000003</v>
      </c>
      <c r="C12" s="16">
        <f t="shared" si="1"/>
        <v>53.547790158196335</v>
      </c>
      <c r="D12" s="16">
        <f t="shared" si="1"/>
        <v>53.062685646104924</v>
      </c>
      <c r="E12" s="16">
        <f t="shared" si="0"/>
        <v>-0.17253413085852287</v>
      </c>
      <c r="F12" s="16">
        <f t="shared" si="2"/>
        <v>54.132533130858526</v>
      </c>
    </row>
    <row r="13" spans="1:9" x14ac:dyDescent="0.3">
      <c r="A13" s="13">
        <v>12</v>
      </c>
      <c r="B13" s="2">
        <v>53.09</v>
      </c>
      <c r="C13" s="16">
        <f t="shared" si="1"/>
        <v>53.387563602827619</v>
      </c>
      <c r="D13" s="16">
        <f t="shared" si="1"/>
        <v>53.17639293095786</v>
      </c>
      <c r="E13" s="16">
        <f t="shared" si="0"/>
        <v>-1.2041047921830952</v>
      </c>
      <c r="F13" s="16">
        <f t="shared" si="2"/>
        <v>54.294104792183099</v>
      </c>
    </row>
    <row r="14" spans="1:9" x14ac:dyDescent="0.3">
      <c r="A14" s="13">
        <v>13</v>
      </c>
      <c r="B14" s="2">
        <v>55.91</v>
      </c>
      <c r="C14" s="16">
        <f t="shared" si="1"/>
        <v>54.270416341837944</v>
      </c>
      <c r="D14" s="16">
        <f t="shared" si="1"/>
        <v>53.559301124765888</v>
      </c>
      <c r="E14" s="16">
        <f t="shared" si="0"/>
        <v>2.1975584404496971</v>
      </c>
      <c r="F14" s="16">
        <f t="shared" si="2"/>
        <v>53.7124415595503</v>
      </c>
    </row>
    <row r="15" spans="1:9" x14ac:dyDescent="0.3">
      <c r="A15" s="13">
        <v>14</v>
      </c>
      <c r="B15" s="2">
        <v>55.799999</v>
      </c>
      <c r="C15" s="16">
        <f t="shared" si="1"/>
        <v>54.805770272194664</v>
      </c>
      <c r="D15" s="16">
        <f t="shared" si="1"/>
        <v>53.995565326365956</v>
      </c>
      <c r="E15" s="16">
        <f t="shared" si="0"/>
        <v>0.43555924728197937</v>
      </c>
      <c r="F15" s="16">
        <f t="shared" si="2"/>
        <v>55.36443975271802</v>
      </c>
    </row>
    <row r="16" spans="1:9" x14ac:dyDescent="0.3">
      <c r="A16" s="13">
        <v>15</v>
      </c>
      <c r="B16" s="2">
        <v>56.57</v>
      </c>
      <c r="C16" s="16">
        <f t="shared" si="1"/>
        <v>55.423250676926529</v>
      </c>
      <c r="D16" s="16">
        <f t="shared" si="1"/>
        <v>54.495255199062157</v>
      </c>
      <c r="E16" s="16">
        <f t="shared" si="0"/>
        <v>0.51776058037657435</v>
      </c>
      <c r="F16" s="16">
        <f t="shared" si="2"/>
        <v>56.052239419623426</v>
      </c>
    </row>
    <row r="17" spans="1:6" x14ac:dyDescent="0.3">
      <c r="A17" s="13">
        <v>16</v>
      </c>
      <c r="B17" s="2">
        <v>56.73</v>
      </c>
      <c r="C17" s="16">
        <f t="shared" si="1"/>
        <v>55.880612940002244</v>
      </c>
      <c r="D17" s="16">
        <f t="shared" si="1"/>
        <v>54.98013040839119</v>
      </c>
      <c r="E17" s="16">
        <f t="shared" si="0"/>
        <v>-0.12093602748709031</v>
      </c>
      <c r="F17" s="16">
        <f t="shared" si="2"/>
        <v>56.850936027487087</v>
      </c>
    </row>
    <row r="18" spans="1:6" x14ac:dyDescent="0.3">
      <c r="A18" s="13">
        <v>17</v>
      </c>
      <c r="B18" s="2">
        <v>56.759998000000003</v>
      </c>
      <c r="C18" s="16">
        <f t="shared" si="1"/>
        <v>56.188397711001457</v>
      </c>
      <c r="D18" s="16">
        <f t="shared" si="1"/>
        <v>55.403023964304786</v>
      </c>
      <c r="E18" s="16">
        <f t="shared" si="0"/>
        <v>-0.50597268094230685</v>
      </c>
      <c r="F18" s="16">
        <f t="shared" si="2"/>
        <v>57.26597068094231</v>
      </c>
    </row>
    <row r="19" spans="1:6" x14ac:dyDescent="0.3">
      <c r="A19" s="13">
        <v>18</v>
      </c>
      <c r="B19" s="2">
        <v>56.189999</v>
      </c>
      <c r="C19" s="16">
        <f t="shared" si="1"/>
        <v>56.188958162150946</v>
      </c>
      <c r="D19" s="16">
        <f t="shared" si="1"/>
        <v>55.678100933550937</v>
      </c>
      <c r="E19" s="16">
        <f t="shared" si="0"/>
        <v>-1.2066660136117164</v>
      </c>
      <c r="F19" s="16">
        <f t="shared" si="2"/>
        <v>57.396665013611717</v>
      </c>
    </row>
    <row r="20" spans="1:6" x14ac:dyDescent="0.3">
      <c r="A20" s="13">
        <v>19</v>
      </c>
      <c r="B20" s="2">
        <v>56.209999000000003</v>
      </c>
      <c r="C20" s="16">
        <f>$G$1*B20+(1-$G$1)*C19</f>
        <v>56.196322455398118</v>
      </c>
      <c r="D20" s="16">
        <f>$G$1*C20+(1-$G$1)*D19</f>
        <v>55.859478466197444</v>
      </c>
      <c r="E20" s="16">
        <f t="shared" si="0"/>
        <v>-0.76489335999710306</v>
      </c>
      <c r="F20" s="16">
        <f t="shared" si="2"/>
        <v>56.974892359997106</v>
      </c>
    </row>
    <row r="21" spans="1:6" x14ac:dyDescent="0.3">
      <c r="A21" s="13">
        <v>20</v>
      </c>
      <c r="B21" s="2">
        <v>56.68</v>
      </c>
      <c r="C21" s="16">
        <f>$G$1*B21+(1-$G$1)*C20</f>
        <v>56.365609596008781</v>
      </c>
      <c r="D21" s="16">
        <f>$G$1*C21+(1-$G$1)*D20</f>
        <v>56.036624361631411</v>
      </c>
      <c r="E21" s="16">
        <f t="shared" si="0"/>
        <v>-3.4543977245292012E-2</v>
      </c>
      <c r="F21" s="16">
        <f t="shared" si="2"/>
        <v>56.714543977245292</v>
      </c>
    </row>
    <row r="22" spans="1:6" x14ac:dyDescent="0.3">
      <c r="A22" s="13">
        <v>21</v>
      </c>
      <c r="B22" s="2">
        <v>56.580002</v>
      </c>
      <c r="C22" s="16">
        <f t="shared" ref="C22:D22" si="3">$G$1*B22+(1-$G$1)*C21</f>
        <v>56.44064693740571</v>
      </c>
      <c r="D22" s="16">
        <f t="shared" si="3"/>
        <v>56.178032263152417</v>
      </c>
      <c r="E22" s="16">
        <f t="shared" ref="E22:E43" si="4">B22-F22</f>
        <v>-0.29173872582010318</v>
      </c>
      <c r="F22" s="16">
        <f t="shared" ref="F22:F51" si="5">(2*B21)-B20-(2*(1-$G$1)*E21)+((1-$G$1)^2)*E20</f>
        <v>56.871740725820104</v>
      </c>
    </row>
    <row r="23" spans="1:6" x14ac:dyDescent="0.3">
      <c r="A23" s="13">
        <v>22</v>
      </c>
      <c r="B23" s="2">
        <v>56.580002</v>
      </c>
      <c r="C23" s="16">
        <f t="shared" ref="C23:D23" si="6">$G$1*B23+(1-$G$1)*C22</f>
        <v>56.489421209313711</v>
      </c>
      <c r="D23" s="16">
        <f t="shared" si="6"/>
        <v>56.287018394308873</v>
      </c>
      <c r="E23" s="16">
        <f t="shared" si="4"/>
        <v>-0.26466751318000092</v>
      </c>
      <c r="F23" s="16">
        <f t="shared" si="5"/>
        <v>56.844669513180001</v>
      </c>
    </row>
    <row r="24" spans="1:6" x14ac:dyDescent="0.3">
      <c r="A24" s="13">
        <v>23</v>
      </c>
      <c r="B24" s="2">
        <v>56.970001000000003</v>
      </c>
      <c r="C24" s="16">
        <f t="shared" ref="C24:D24" si="7">$G$1*B24+(1-$G$1)*C23</f>
        <v>56.657624136053911</v>
      </c>
      <c r="D24" s="16">
        <f t="shared" si="7"/>
        <v>56.416730403919637</v>
      </c>
      <c r="E24" s="16">
        <f t="shared" si="4"/>
        <v>0.16919084452499789</v>
      </c>
      <c r="F24" s="16">
        <f t="shared" si="5"/>
        <v>56.800810155475006</v>
      </c>
    </row>
    <row r="25" spans="1:6" x14ac:dyDescent="0.3">
      <c r="A25" s="13">
        <v>24</v>
      </c>
      <c r="B25" s="2">
        <v>57.389999000000003</v>
      </c>
      <c r="C25" s="16">
        <f t="shared" ref="C25:D25" si="8">$G$1*B25+(1-$G$1)*C24</f>
        <v>56.913955338435045</v>
      </c>
      <c r="D25" s="16">
        <f t="shared" si="8"/>
        <v>56.590759131000034</v>
      </c>
      <c r="E25" s="16">
        <f t="shared" si="4"/>
        <v>0.3617691222010464</v>
      </c>
      <c r="F25" s="16">
        <f t="shared" si="5"/>
        <v>57.028229877798957</v>
      </c>
    </row>
    <row r="26" spans="1:6" x14ac:dyDescent="0.3">
      <c r="A26" s="13">
        <v>25</v>
      </c>
      <c r="B26" s="2">
        <v>57.959999000000003</v>
      </c>
      <c r="C26" s="16">
        <f t="shared" ref="C26:D26" si="9">$G$1*B26+(1-$G$1)*C25</f>
        <v>57.28007061998278</v>
      </c>
      <c r="D26" s="16">
        <f t="shared" si="9"/>
        <v>56.832018152143995</v>
      </c>
      <c r="E26" s="16">
        <f t="shared" si="4"/>
        <v>0.54881872704955015</v>
      </c>
      <c r="F26" s="16">
        <f t="shared" si="5"/>
        <v>57.411180272950453</v>
      </c>
    </row>
    <row r="27" spans="1:6" x14ac:dyDescent="0.3">
      <c r="A27" s="13">
        <v>26</v>
      </c>
      <c r="B27" s="2">
        <v>58.060001</v>
      </c>
      <c r="C27" s="16">
        <f t="shared" ref="C27:D27" si="10">$G$1*B27+(1-$G$1)*C26</f>
        <v>57.553046252988807</v>
      </c>
      <c r="D27" s="16">
        <f t="shared" si="10"/>
        <v>57.08437798743968</v>
      </c>
      <c r="E27" s="16">
        <f t="shared" si="4"/>
        <v>9.0618891034473847E-2</v>
      </c>
      <c r="F27" s="16">
        <f t="shared" si="5"/>
        <v>57.969382108965526</v>
      </c>
    </row>
    <row r="28" spans="1:6" x14ac:dyDescent="0.3">
      <c r="A28" s="13">
        <v>27</v>
      </c>
      <c r="B28" s="2">
        <v>58.200001</v>
      </c>
      <c r="C28" s="16">
        <f t="shared" ref="C28:D28" si="11">$G$1*B28+(1-$G$1)*C27</f>
        <v>57.779480414442723</v>
      </c>
      <c r="D28" s="16">
        <f t="shared" si="11"/>
        <v>57.327663836890743</v>
      </c>
      <c r="E28" s="16">
        <f t="shared" si="4"/>
        <v>-7.4073353833618683E-2</v>
      </c>
      <c r="F28" s="16">
        <f t="shared" si="5"/>
        <v>58.274074353833619</v>
      </c>
    </row>
    <row r="29" spans="1:6" x14ac:dyDescent="0.3">
      <c r="A29" s="13">
        <v>28</v>
      </c>
      <c r="B29" s="2">
        <v>58.02</v>
      </c>
      <c r="C29" s="16">
        <f t="shared" ref="C29:D29" si="12">$G$1*B29+(1-$G$1)*C28</f>
        <v>57.863662269387774</v>
      </c>
      <c r="D29" s="16">
        <f t="shared" si="12"/>
        <v>57.515263288264705</v>
      </c>
      <c r="E29" s="16">
        <f t="shared" si="4"/>
        <v>-0.45458284144577021</v>
      </c>
      <c r="F29" s="16">
        <f t="shared" si="5"/>
        <v>58.474582841445773</v>
      </c>
    </row>
    <row r="30" spans="1:6" x14ac:dyDescent="0.3">
      <c r="A30" s="13">
        <v>29</v>
      </c>
      <c r="B30" s="2">
        <v>58.299999</v>
      </c>
      <c r="C30" s="16">
        <f t="shared" ref="C30:D30" si="13">$G$1*B30+(1-$G$1)*C29</f>
        <v>58.016380125102046</v>
      </c>
      <c r="D30" s="16">
        <f t="shared" si="13"/>
        <v>57.690654181157775</v>
      </c>
      <c r="E30" s="16">
        <f t="shared" si="4"/>
        <v>-9.9661701884805609E-2</v>
      </c>
      <c r="F30" s="16">
        <f t="shared" si="5"/>
        <v>58.399660701884805</v>
      </c>
    </row>
    <row r="31" spans="1:6" x14ac:dyDescent="0.3">
      <c r="A31" s="13">
        <v>30</v>
      </c>
      <c r="B31" s="2">
        <v>57.939999</v>
      </c>
      <c r="C31" s="16">
        <f t="shared" ref="C31:D31" si="14">$G$1*B31+(1-$G$1)*C30</f>
        <v>57.989646731316327</v>
      </c>
      <c r="D31" s="16">
        <f t="shared" si="14"/>
        <v>57.795301573713274</v>
      </c>
      <c r="E31" s="16">
        <f t="shared" si="4"/>
        <v>-0.57749796193940739</v>
      </c>
      <c r="F31" s="16">
        <f t="shared" si="5"/>
        <v>58.517496961939408</v>
      </c>
    </row>
    <row r="32" spans="1:6" x14ac:dyDescent="0.3">
      <c r="A32" s="13">
        <v>31</v>
      </c>
      <c r="B32" s="2">
        <v>58.119999</v>
      </c>
      <c r="C32" s="16">
        <f t="shared" ref="C32:D32" si="15">$G$1*B32+(1-$G$1)*C31</f>
        <v>58.035270025355615</v>
      </c>
      <c r="D32" s="16">
        <f t="shared" si="15"/>
        <v>57.879290531788087</v>
      </c>
      <c r="E32" s="16">
        <f t="shared" si="4"/>
        <v>-0.16864028147490018</v>
      </c>
      <c r="F32" s="16">
        <f t="shared" si="5"/>
        <v>58.2886392814749</v>
      </c>
    </row>
    <row r="33" spans="1:6" x14ac:dyDescent="0.3">
      <c r="A33" s="13">
        <v>32</v>
      </c>
      <c r="B33" s="2">
        <v>57.439999</v>
      </c>
      <c r="C33" s="16">
        <f t="shared" ref="C33:D33" si="16">$G$1*B33+(1-$G$1)*C32</f>
        <v>57.826925166481146</v>
      </c>
      <c r="D33" s="16">
        <f t="shared" si="16"/>
        <v>57.860962653930656</v>
      </c>
      <c r="E33" s="16">
        <f t="shared" si="4"/>
        <v>-0.83523947699796963</v>
      </c>
      <c r="F33" s="16">
        <f t="shared" si="5"/>
        <v>58.27523847699797</v>
      </c>
    </row>
    <row r="34" spans="1:6" x14ac:dyDescent="0.3">
      <c r="A34" s="13">
        <v>33</v>
      </c>
      <c r="B34" s="2">
        <v>57.560001</v>
      </c>
      <c r="C34" s="16">
        <f t="shared" ref="C34:D34" si="17">$G$1*B34+(1-$G$1)*C33</f>
        <v>57.733501708212742</v>
      </c>
      <c r="D34" s="16">
        <f t="shared" si="17"/>
        <v>57.816351322929386</v>
      </c>
      <c r="E34" s="16">
        <f t="shared" si="4"/>
        <v>-0.21455880117422055</v>
      </c>
      <c r="F34" s="16">
        <f t="shared" si="5"/>
        <v>57.77455980117422</v>
      </c>
    </row>
    <row r="35" spans="1:6" x14ac:dyDescent="0.3">
      <c r="A35" s="13">
        <v>34</v>
      </c>
      <c r="B35" s="2">
        <v>57.599997999999999</v>
      </c>
      <c r="C35" s="16">
        <f t="shared" ref="C35:D35" si="18">$G$1*B35+(1-$G$1)*C34</f>
        <v>57.686775410338285</v>
      </c>
      <c r="D35" s="16">
        <f t="shared" si="18"/>
        <v>57.770999753522503</v>
      </c>
      <c r="E35" s="16">
        <f t="shared" si="4"/>
        <v>-6.0427624948431458E-3</v>
      </c>
      <c r="F35" s="16">
        <f t="shared" si="5"/>
        <v>57.606040762494843</v>
      </c>
    </row>
    <row r="36" spans="1:6" x14ac:dyDescent="0.3">
      <c r="A36" s="13">
        <v>35</v>
      </c>
      <c r="B36" s="2">
        <v>57.619999</v>
      </c>
      <c r="C36" s="16">
        <f t="shared" ref="C36:D36" si="19">$G$1*B36+(1-$G$1)*C35</f>
        <v>57.663403666719887</v>
      </c>
      <c r="D36" s="16">
        <f t="shared" si="19"/>
        <v>57.733341123141585</v>
      </c>
      <c r="E36" s="16">
        <f t="shared" si="4"/>
        <v>6.2799502252808281E-2</v>
      </c>
      <c r="F36" s="16">
        <f t="shared" si="5"/>
        <v>57.557199497747192</v>
      </c>
    </row>
    <row r="37" spans="1:6" x14ac:dyDescent="0.3">
      <c r="A37" s="13">
        <v>36</v>
      </c>
      <c r="B37" s="2">
        <v>57.669998</v>
      </c>
      <c r="C37" s="16">
        <f t="shared" ref="C37:D37" si="20">$G$1*B37+(1-$G$1)*C36</f>
        <v>57.665711683367924</v>
      </c>
      <c r="D37" s="16">
        <f t="shared" si="20"/>
        <v>57.709670819220804</v>
      </c>
      <c r="E37" s="16">
        <f t="shared" si="4"/>
        <v>0.11419042008271418</v>
      </c>
      <c r="F37" s="16">
        <f t="shared" si="5"/>
        <v>57.555807579917285</v>
      </c>
    </row>
    <row r="38" spans="1:6" x14ac:dyDescent="0.3">
      <c r="A38" s="13">
        <v>37</v>
      </c>
      <c r="B38" s="2">
        <v>57.889999000000003</v>
      </c>
      <c r="C38" s="16">
        <f t="shared" ref="C38:D38" si="21">$G$1*B38+(1-$G$1)*C37</f>
        <v>57.744212244189157</v>
      </c>
      <c r="D38" s="16">
        <f t="shared" si="21"/>
        <v>57.721760317959728</v>
      </c>
      <c r="E38" s="16">
        <f t="shared" si="4"/>
        <v>0.29191675640571901</v>
      </c>
      <c r="F38" s="16">
        <f t="shared" si="5"/>
        <v>57.598082243594284</v>
      </c>
    </row>
    <row r="39" spans="1:6" x14ac:dyDescent="0.3">
      <c r="A39" s="13">
        <v>38</v>
      </c>
      <c r="B39" s="2">
        <v>57.950001</v>
      </c>
      <c r="C39" s="16">
        <f t="shared" ref="C39:D39" si="22">$G$1*B39+(1-$G$1)*C38</f>
        <v>57.816238308722951</v>
      </c>
      <c r="D39" s="16">
        <f t="shared" si="22"/>
        <v>57.75482761472685</v>
      </c>
      <c r="E39" s="16">
        <f t="shared" si="4"/>
        <v>0.17124733084247623</v>
      </c>
      <c r="F39" s="16">
        <f t="shared" si="5"/>
        <v>57.778753669157524</v>
      </c>
    </row>
    <row r="40" spans="1:6" x14ac:dyDescent="0.3">
      <c r="A40" s="13">
        <v>39</v>
      </c>
      <c r="B40" s="2">
        <v>58.169998</v>
      </c>
      <c r="C40" s="16">
        <f t="shared" ref="C40:D40" si="23">$G$1*B40+(1-$G$1)*C39</f>
        <v>57.94005420066992</v>
      </c>
      <c r="D40" s="16">
        <f t="shared" si="23"/>
        <v>57.819656919806931</v>
      </c>
      <c r="E40" s="16">
        <f t="shared" si="4"/>
        <v>0.25928170051380306</v>
      </c>
      <c r="F40" s="16">
        <f t="shared" si="5"/>
        <v>57.910716299486197</v>
      </c>
    </row>
    <row r="41" spans="1:6" x14ac:dyDescent="0.3">
      <c r="A41" s="13">
        <v>40</v>
      </c>
      <c r="B41" s="2">
        <v>58.029998999999997</v>
      </c>
      <c r="C41" s="16">
        <f t="shared" ref="C41:D41" si="24">$G$1*B41+(1-$G$1)*C40</f>
        <v>57.971534880435449</v>
      </c>
      <c r="D41" s="16">
        <f t="shared" si="24"/>
        <v>57.872814206026909</v>
      </c>
      <c r="E41" s="16">
        <f t="shared" si="4"/>
        <v>-9.5281786613007569E-2</v>
      </c>
      <c r="F41" s="16">
        <f t="shared" si="5"/>
        <v>58.125280786613004</v>
      </c>
    </row>
    <row r="42" spans="1:6" x14ac:dyDescent="0.3">
      <c r="A42" s="13">
        <v>41</v>
      </c>
      <c r="B42" s="2">
        <v>58.099997999999999</v>
      </c>
      <c r="C42" s="16">
        <f t="shared" ref="C42:D42" si="25">$G$1*B42+(1-$G$1)*C41</f>
        <v>58.016496972283043</v>
      </c>
      <c r="D42" s="16">
        <f t="shared" si="25"/>
        <v>57.923103174216564</v>
      </c>
      <c r="E42" s="16">
        <f t="shared" si="4"/>
        <v>-2.3414841063988945E-2</v>
      </c>
      <c r="F42" s="16">
        <f t="shared" si="5"/>
        <v>58.123412841063988</v>
      </c>
    </row>
    <row r="43" spans="1:6" x14ac:dyDescent="0.3">
      <c r="A43" s="13">
        <v>42</v>
      </c>
      <c r="B43" s="2">
        <v>57.889999000000003</v>
      </c>
      <c r="C43" s="16">
        <f t="shared" ref="C43:D43" si="26">$G$1*B43+(1-$G$1)*C42</f>
        <v>57.972222681983979</v>
      </c>
      <c r="D43" s="16">
        <f t="shared" si="26"/>
        <v>57.940295001935155</v>
      </c>
      <c r="E43" s="16">
        <f t="shared" si="4"/>
        <v>-0.27018073853919589</v>
      </c>
      <c r="F43" s="16">
        <f t="shared" si="5"/>
        <v>58.160179738539199</v>
      </c>
    </row>
    <row r="44" spans="1:6" x14ac:dyDescent="0.3">
      <c r="A44" s="13">
        <v>43</v>
      </c>
      <c r="B44" s="2">
        <v>57.459999000000003</v>
      </c>
      <c r="C44" s="16">
        <f t="shared" ref="C44:C51" si="27">$G$1*B44+(1-$G$1)*C43</f>
        <v>57.792944393289588</v>
      </c>
      <c r="D44" s="16">
        <f t="shared" ref="D44:D51" si="28">$G$1*C44+(1-$G$1)*D43</f>
        <v>57.888722288909207</v>
      </c>
      <c r="E44" s="16">
        <f t="shared" ref="E44:E51" si="29">B44-F44</f>
        <v>-0.56134318975141895</v>
      </c>
      <c r="F44" s="16">
        <f t="shared" si="5"/>
        <v>58.021342189751422</v>
      </c>
    </row>
    <row r="45" spans="1:6" x14ac:dyDescent="0.3">
      <c r="A45" s="13">
        <v>44</v>
      </c>
      <c r="B45" s="2">
        <v>57.59</v>
      </c>
      <c r="C45" s="16">
        <f t="shared" si="27"/>
        <v>57.721913855638235</v>
      </c>
      <c r="D45" s="16">
        <f t="shared" si="28"/>
        <v>57.83033933726437</v>
      </c>
      <c r="E45" s="16">
        <f t="shared" si="29"/>
        <v>-5.5593784644038635E-2</v>
      </c>
      <c r="F45" s="16">
        <f t="shared" si="5"/>
        <v>57.645593784644042</v>
      </c>
    </row>
    <row r="46" spans="1:6" x14ac:dyDescent="0.3">
      <c r="A46" s="13">
        <v>45</v>
      </c>
      <c r="B46" s="2">
        <v>57.669998</v>
      </c>
      <c r="C46" s="16">
        <f t="shared" si="27"/>
        <v>57.703743306164853</v>
      </c>
      <c r="D46" s="16">
        <f t="shared" si="28"/>
        <v>57.786030726379536</v>
      </c>
      <c r="E46" s="16">
        <f t="shared" si="29"/>
        <v>0.1148925776327161</v>
      </c>
      <c r="F46" s="16">
        <f t="shared" si="5"/>
        <v>57.555105422367284</v>
      </c>
    </row>
    <row r="47" spans="1:6" x14ac:dyDescent="0.3">
      <c r="A47" s="13">
        <v>46</v>
      </c>
      <c r="B47" s="2">
        <v>57.610000999999997</v>
      </c>
      <c r="C47" s="16">
        <f t="shared" si="27"/>
        <v>57.670933499007148</v>
      </c>
      <c r="D47" s="16">
        <f t="shared" si="28"/>
        <v>57.745746696799202</v>
      </c>
      <c r="E47" s="16">
        <f t="shared" si="29"/>
        <v>3.2853724934632567E-2</v>
      </c>
      <c r="F47" s="16">
        <f t="shared" si="5"/>
        <v>57.577147275065364</v>
      </c>
    </row>
    <row r="48" spans="1:6" x14ac:dyDescent="0.3">
      <c r="A48" s="13">
        <v>47</v>
      </c>
      <c r="B48" s="2">
        <v>57.66</v>
      </c>
      <c r="C48" s="16">
        <f t="shared" si="27"/>
        <v>57.667106774354643</v>
      </c>
      <c r="D48" s="16">
        <f t="shared" si="28"/>
        <v>57.718222723943612</v>
      </c>
      <c r="E48" s="16">
        <f t="shared" si="29"/>
        <v>0.10416372836520083</v>
      </c>
      <c r="F48" s="16">
        <f t="shared" si="5"/>
        <v>57.555836271634796</v>
      </c>
    </row>
    <row r="49" spans="1:6" x14ac:dyDescent="0.3">
      <c r="A49" s="13">
        <v>48</v>
      </c>
      <c r="B49" s="2">
        <v>57.43</v>
      </c>
      <c r="C49" s="16">
        <f t="shared" si="27"/>
        <v>57.584119403330519</v>
      </c>
      <c r="D49" s="16">
        <f t="shared" si="28"/>
        <v>57.671286561729026</v>
      </c>
      <c r="E49" s="16">
        <f t="shared" si="29"/>
        <v>-0.15846685191012</v>
      </c>
      <c r="F49" s="16">
        <f t="shared" si="5"/>
        <v>57.58846685191012</v>
      </c>
    </row>
    <row r="50" spans="1:6" x14ac:dyDescent="0.3">
      <c r="A50" s="13">
        <v>49</v>
      </c>
      <c r="B50" s="2">
        <v>56.209999000000003</v>
      </c>
      <c r="C50" s="16">
        <f t="shared" si="27"/>
        <v>57.103177262164834</v>
      </c>
      <c r="D50" s="16">
        <f t="shared" si="28"/>
        <v>57.47244830688156</v>
      </c>
      <c r="E50" s="16">
        <f t="shared" si="29"/>
        <v>-1.2400170827174577</v>
      </c>
      <c r="F50" s="16">
        <f t="shared" si="5"/>
        <v>57.450016082717461</v>
      </c>
    </row>
    <row r="51" spans="1:6" x14ac:dyDescent="0.3">
      <c r="A51" s="13">
        <v>50</v>
      </c>
      <c r="B51" s="2">
        <v>57.049999</v>
      </c>
      <c r="C51" s="16">
        <f t="shared" si="27"/>
        <v>57.084564870407135</v>
      </c>
      <c r="D51" s="16">
        <f t="shared" si="28"/>
        <v>57.336689104115507</v>
      </c>
      <c r="E51" s="16">
        <f t="shared" si="29"/>
        <v>0.51493103739932167</v>
      </c>
      <c r="F51" s="16">
        <f t="shared" si="5"/>
        <v>56.535067962600678</v>
      </c>
    </row>
    <row r="52" spans="1:6" x14ac:dyDescent="0.3">
      <c r="A52" s="19">
        <v>1</v>
      </c>
      <c r="F52" s="31">
        <f>(2*B51)-B50-(2*(1-$G$1)*E51)+((1-$G$1)^2)*E50</f>
        <v>56.696681433932753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J31" sqref="J31"/>
    </sheetView>
  </sheetViews>
  <sheetFormatPr defaultRowHeight="14.4" x14ac:dyDescent="0.3"/>
  <cols>
    <col min="1" max="1" width="8.5546875" customWidth="1"/>
    <col min="2" max="2" width="9.44140625" customWidth="1"/>
    <col min="3" max="4" width="10.5546875" customWidth="1"/>
    <col min="5" max="6" width="6.33203125" customWidth="1"/>
    <col min="7" max="7" width="12.33203125" customWidth="1"/>
  </cols>
  <sheetData>
    <row r="1" spans="1:10" x14ac:dyDescent="0.3">
      <c r="A1" s="4" t="s">
        <v>0</v>
      </c>
      <c r="B1" s="5" t="s">
        <v>1</v>
      </c>
      <c r="C1" s="5" t="s">
        <v>13</v>
      </c>
      <c r="D1" s="5" t="s">
        <v>14</v>
      </c>
      <c r="E1" s="6" t="s">
        <v>10</v>
      </c>
      <c r="F1" s="6" t="s">
        <v>11</v>
      </c>
      <c r="G1" s="7" t="s">
        <v>15</v>
      </c>
      <c r="H1" s="20">
        <v>0.35</v>
      </c>
      <c r="I1" s="21" t="s">
        <v>16</v>
      </c>
      <c r="J1" s="22" t="s">
        <v>17</v>
      </c>
    </row>
    <row r="2" spans="1:10" x14ac:dyDescent="0.3">
      <c r="A2" s="8">
        <v>1</v>
      </c>
      <c r="B2" s="2">
        <v>51.16</v>
      </c>
      <c r="C2" s="11">
        <f>B2</f>
        <v>51.16</v>
      </c>
      <c r="D2" s="11">
        <f>C2</f>
        <v>51.16</v>
      </c>
      <c r="E2" s="10"/>
      <c r="F2" s="11"/>
      <c r="G2" s="12"/>
    </row>
    <row r="3" spans="1:10" x14ac:dyDescent="0.3">
      <c r="A3" s="13">
        <v>2</v>
      </c>
      <c r="B3" s="2">
        <v>51.169998</v>
      </c>
      <c r="C3" s="16">
        <f>$H$1*B3+(1-$H$1)*C2</f>
        <v>51.163499299999998</v>
      </c>
      <c r="D3" s="16">
        <f>$H$1*C3+(1-$H$1)*D2</f>
        <v>51.161224754999992</v>
      </c>
      <c r="E3" s="16">
        <f>2*C3-D3</f>
        <v>51.165773845000004</v>
      </c>
      <c r="F3" s="16">
        <f>($H$1/(1-$H$1))*(C3-D3)</f>
        <v>1.2247550000031773E-3</v>
      </c>
      <c r="G3" s="17"/>
    </row>
    <row r="4" spans="1:10" x14ac:dyDescent="0.3">
      <c r="A4" s="13">
        <v>3</v>
      </c>
      <c r="B4" s="2">
        <v>51.380001</v>
      </c>
      <c r="C4" s="16">
        <f t="shared" ref="C4:D19" si="0">$H$1*B4+(1-$H$1)*C3</f>
        <v>51.239274894999994</v>
      </c>
      <c r="D4" s="16">
        <f t="shared" si="0"/>
        <v>51.188542303999995</v>
      </c>
      <c r="E4" s="16">
        <f t="shared" ref="E4:E51" si="1">2*C4-D4</f>
        <v>51.290007485999993</v>
      </c>
      <c r="F4" s="16">
        <f t="shared" ref="F4:F51" si="2">($H$1/(1-$H$1))*(C4-D4)</f>
        <v>2.7317548999999546E-2</v>
      </c>
      <c r="G4" s="18">
        <f>E3+F3</f>
        <v>51.166998600000007</v>
      </c>
      <c r="H4" s="27">
        <f>SUMXMY2(B4:B51,G4:G51)/COUNT(B4:B51)</f>
        <v>0.31764576778162845</v>
      </c>
      <c r="I4" s="28" t="s">
        <v>30</v>
      </c>
    </row>
    <row r="5" spans="1:10" x14ac:dyDescent="0.3">
      <c r="A5" s="13">
        <v>4</v>
      </c>
      <c r="B5" s="2">
        <v>51.380001</v>
      </c>
      <c r="C5" s="16">
        <f t="shared" si="0"/>
        <v>51.288529031749995</v>
      </c>
      <c r="D5" s="16">
        <f t="shared" si="0"/>
        <v>51.223537658712495</v>
      </c>
      <c r="E5" s="16">
        <f t="shared" si="1"/>
        <v>51.353520404787496</v>
      </c>
      <c r="F5" s="16">
        <f t="shared" si="2"/>
        <v>3.4995354712500253E-2</v>
      </c>
      <c r="G5" s="18">
        <f t="shared" ref="G5:G43" si="3">E4+F4</f>
        <v>51.317325034999996</v>
      </c>
    </row>
    <row r="6" spans="1:10" x14ac:dyDescent="0.3">
      <c r="A6" s="13">
        <v>5</v>
      </c>
      <c r="B6" s="2">
        <v>52.299999</v>
      </c>
      <c r="C6" s="16">
        <f t="shared" si="0"/>
        <v>51.642543520637496</v>
      </c>
      <c r="D6" s="16">
        <f t="shared" si="0"/>
        <v>51.370189710386242</v>
      </c>
      <c r="E6" s="16">
        <f t="shared" si="1"/>
        <v>51.914897330888749</v>
      </c>
      <c r="F6" s="16">
        <f t="shared" si="2"/>
        <v>0.14665205167375187</v>
      </c>
      <c r="G6" s="18">
        <f t="shared" si="3"/>
        <v>51.388515759499995</v>
      </c>
    </row>
    <row r="7" spans="1:10" x14ac:dyDescent="0.3">
      <c r="A7" s="13">
        <v>6</v>
      </c>
      <c r="B7" s="2">
        <v>52.59</v>
      </c>
      <c r="C7" s="16">
        <f t="shared" si="0"/>
        <v>51.974153288414378</v>
      </c>
      <c r="D7" s="16">
        <f t="shared" si="0"/>
        <v>51.58157696269609</v>
      </c>
      <c r="E7" s="16">
        <f t="shared" si="1"/>
        <v>52.366729614132666</v>
      </c>
      <c r="F7" s="16">
        <f t="shared" si="2"/>
        <v>0.21138725230984734</v>
      </c>
      <c r="G7" s="18">
        <f t="shared" si="3"/>
        <v>52.061549382562504</v>
      </c>
    </row>
    <row r="8" spans="1:10" x14ac:dyDescent="0.3">
      <c r="A8" s="13">
        <v>7</v>
      </c>
      <c r="B8" s="2">
        <v>53.209999000000003</v>
      </c>
      <c r="C8" s="16">
        <f t="shared" si="0"/>
        <v>52.406699287469344</v>
      </c>
      <c r="D8" s="16">
        <f t="shared" si="0"/>
        <v>51.870369776366729</v>
      </c>
      <c r="E8" s="16">
        <f t="shared" si="1"/>
        <v>52.943028798571959</v>
      </c>
      <c r="F8" s="16">
        <f t="shared" si="2"/>
        <v>0.28879281367063869</v>
      </c>
      <c r="G8" s="18">
        <f t="shared" si="3"/>
        <v>52.578116866442514</v>
      </c>
    </row>
    <row r="9" spans="1:10" x14ac:dyDescent="0.3">
      <c r="A9" s="13">
        <v>8</v>
      </c>
      <c r="B9" s="2">
        <v>53.509998000000003</v>
      </c>
      <c r="C9" s="16">
        <f t="shared" si="0"/>
        <v>52.792853836855073</v>
      </c>
      <c r="D9" s="16">
        <f t="shared" si="0"/>
        <v>52.19323919753765</v>
      </c>
      <c r="E9" s="16">
        <f t="shared" si="1"/>
        <v>53.392468476172496</v>
      </c>
      <c r="F9" s="16">
        <f t="shared" si="2"/>
        <v>0.32286942117091999</v>
      </c>
      <c r="G9" s="18">
        <f t="shared" si="3"/>
        <v>53.231821612242598</v>
      </c>
    </row>
    <row r="10" spans="1:10" x14ac:dyDescent="0.3">
      <c r="A10" s="13">
        <v>9</v>
      </c>
      <c r="B10" s="2">
        <v>53.740001999999997</v>
      </c>
      <c r="C10" s="16">
        <f t="shared" si="0"/>
        <v>53.124355693955799</v>
      </c>
      <c r="D10" s="16">
        <f t="shared" si="0"/>
        <v>52.519129971284002</v>
      </c>
      <c r="E10" s="16">
        <f t="shared" si="1"/>
        <v>53.729581416627596</v>
      </c>
      <c r="F10" s="16">
        <f t="shared" si="2"/>
        <v>0.32589077374635222</v>
      </c>
      <c r="G10" s="18">
        <f t="shared" si="3"/>
        <v>53.715337897343417</v>
      </c>
      <c r="I10" s="20"/>
    </row>
    <row r="11" spans="1:10" x14ac:dyDescent="0.3">
      <c r="A11" s="13">
        <v>10</v>
      </c>
      <c r="B11" s="2">
        <v>53.700001</v>
      </c>
      <c r="C11" s="16">
        <f t="shared" si="0"/>
        <v>53.325831551071275</v>
      </c>
      <c r="D11" s="16">
        <f t="shared" si="0"/>
        <v>52.80147552420955</v>
      </c>
      <c r="E11" s="16">
        <f t="shared" si="1"/>
        <v>53.850187577932999</v>
      </c>
      <c r="F11" s="16">
        <f t="shared" si="2"/>
        <v>0.28234555292554392</v>
      </c>
      <c r="G11" s="18">
        <f t="shared" si="3"/>
        <v>54.055472190373948</v>
      </c>
    </row>
    <row r="12" spans="1:10" x14ac:dyDescent="0.3">
      <c r="A12" s="13">
        <v>11</v>
      </c>
      <c r="B12" s="2">
        <v>53.959999000000003</v>
      </c>
      <c r="C12" s="16">
        <f t="shared" si="0"/>
        <v>53.547790158196335</v>
      </c>
      <c r="D12" s="16">
        <f t="shared" si="0"/>
        <v>53.062685646104924</v>
      </c>
      <c r="E12" s="16">
        <f t="shared" si="1"/>
        <v>54.032894670287746</v>
      </c>
      <c r="F12" s="16">
        <f t="shared" si="2"/>
        <v>0.26121012189537501</v>
      </c>
      <c r="G12" s="18">
        <f t="shared" si="3"/>
        <v>54.13253313085854</v>
      </c>
    </row>
    <row r="13" spans="1:10" x14ac:dyDescent="0.3">
      <c r="A13" s="13">
        <v>12</v>
      </c>
      <c r="B13" s="2">
        <v>53.09</v>
      </c>
      <c r="C13" s="16">
        <f t="shared" si="0"/>
        <v>53.387563602827619</v>
      </c>
      <c r="D13" s="16">
        <f t="shared" si="0"/>
        <v>53.17639293095786</v>
      </c>
      <c r="E13" s="16">
        <f t="shared" si="1"/>
        <v>53.598734274697378</v>
      </c>
      <c r="F13" s="16">
        <f t="shared" si="2"/>
        <v>0.11370728485294716</v>
      </c>
      <c r="G13" s="18">
        <f t="shared" si="3"/>
        <v>54.29410479218312</v>
      </c>
    </row>
    <row r="14" spans="1:10" x14ac:dyDescent="0.3">
      <c r="A14" s="13">
        <v>13</v>
      </c>
      <c r="B14" s="2">
        <v>55.91</v>
      </c>
      <c r="C14" s="16">
        <f t="shared" si="0"/>
        <v>54.270416341837944</v>
      </c>
      <c r="D14" s="16">
        <f t="shared" si="0"/>
        <v>53.559301124765888</v>
      </c>
      <c r="E14" s="16">
        <f t="shared" si="1"/>
        <v>54.98153155891</v>
      </c>
      <c r="F14" s="16">
        <f t="shared" si="2"/>
        <v>0.38290819380803004</v>
      </c>
      <c r="G14" s="18">
        <f t="shared" si="3"/>
        <v>53.712441559550328</v>
      </c>
    </row>
    <row r="15" spans="1:10" x14ac:dyDescent="0.3">
      <c r="A15" s="13">
        <v>14</v>
      </c>
      <c r="B15" s="2">
        <v>55.799999</v>
      </c>
      <c r="C15" s="16">
        <f t="shared" si="0"/>
        <v>54.805770272194664</v>
      </c>
      <c r="D15" s="16">
        <f t="shared" si="0"/>
        <v>53.995565326365956</v>
      </c>
      <c r="E15" s="16">
        <f t="shared" si="1"/>
        <v>55.615975218023372</v>
      </c>
      <c r="F15" s="16">
        <f t="shared" si="2"/>
        <v>0.43626420160007373</v>
      </c>
      <c r="G15" s="18">
        <f t="shared" si="3"/>
        <v>55.364439752718027</v>
      </c>
    </row>
    <row r="16" spans="1:10" x14ac:dyDescent="0.3">
      <c r="A16" s="13">
        <v>15</v>
      </c>
      <c r="B16" s="2">
        <v>56.57</v>
      </c>
      <c r="C16" s="16">
        <f t="shared" si="0"/>
        <v>55.423250676926529</v>
      </c>
      <c r="D16" s="16">
        <f t="shared" si="0"/>
        <v>54.495255199062157</v>
      </c>
      <c r="E16" s="16">
        <f t="shared" si="1"/>
        <v>56.3512461547909</v>
      </c>
      <c r="F16" s="16">
        <f t="shared" si="2"/>
        <v>0.49968987269619991</v>
      </c>
      <c r="G16" s="18">
        <f t="shared" si="3"/>
        <v>56.052239419623447</v>
      </c>
    </row>
    <row r="17" spans="1:7" x14ac:dyDescent="0.3">
      <c r="A17" s="13">
        <v>16</v>
      </c>
      <c r="B17" s="2">
        <v>56.73</v>
      </c>
      <c r="C17" s="16">
        <f t="shared" si="0"/>
        <v>55.880612940002244</v>
      </c>
      <c r="D17" s="16">
        <f t="shared" si="0"/>
        <v>54.98013040839119</v>
      </c>
      <c r="E17" s="16">
        <f t="shared" si="1"/>
        <v>56.781095471613298</v>
      </c>
      <c r="F17" s="16">
        <f t="shared" si="2"/>
        <v>0.48487520932902911</v>
      </c>
      <c r="G17" s="18">
        <f t="shared" si="3"/>
        <v>56.850936027487101</v>
      </c>
    </row>
    <row r="18" spans="1:7" x14ac:dyDescent="0.3">
      <c r="A18" s="13">
        <v>17</v>
      </c>
      <c r="B18" s="2">
        <v>56.759998000000003</v>
      </c>
      <c r="C18" s="16">
        <f t="shared" si="0"/>
        <v>56.188397711001457</v>
      </c>
      <c r="D18" s="16">
        <f t="shared" si="0"/>
        <v>55.403023964304786</v>
      </c>
      <c r="E18" s="16">
        <f t="shared" si="1"/>
        <v>56.973771457698128</v>
      </c>
      <c r="F18" s="16">
        <f t="shared" si="2"/>
        <v>0.42289355591359185</v>
      </c>
      <c r="G18" s="18">
        <f t="shared" si="3"/>
        <v>57.265970680942324</v>
      </c>
    </row>
    <row r="19" spans="1:7" x14ac:dyDescent="0.3">
      <c r="A19" s="13">
        <v>18</v>
      </c>
      <c r="B19" s="2">
        <v>56.189999</v>
      </c>
      <c r="C19" s="16">
        <f t="shared" si="0"/>
        <v>56.188958162150946</v>
      </c>
      <c r="D19" s="16">
        <f t="shared" si="0"/>
        <v>55.678100933550937</v>
      </c>
      <c r="E19" s="16">
        <f t="shared" si="1"/>
        <v>56.699815390750956</v>
      </c>
      <c r="F19" s="16">
        <f t="shared" si="2"/>
        <v>0.27507696924615904</v>
      </c>
      <c r="G19" s="18">
        <f t="shared" si="3"/>
        <v>57.396665013611717</v>
      </c>
    </row>
    <row r="20" spans="1:7" x14ac:dyDescent="0.3">
      <c r="A20" s="13">
        <v>19</v>
      </c>
      <c r="B20" s="2">
        <v>56.209999000000003</v>
      </c>
      <c r="C20" s="16">
        <f t="shared" ref="C20:D35" si="4">$H$1*B20+(1-$H$1)*C19</f>
        <v>56.196322455398118</v>
      </c>
      <c r="D20" s="16">
        <f t="shared" si="4"/>
        <v>55.859478466197444</v>
      </c>
      <c r="E20" s="16">
        <f t="shared" si="1"/>
        <v>56.533166444598791</v>
      </c>
      <c r="F20" s="16">
        <f t="shared" si="2"/>
        <v>0.18137753264651643</v>
      </c>
      <c r="G20" s="18">
        <f t="shared" si="3"/>
        <v>56.974892359997114</v>
      </c>
    </row>
    <row r="21" spans="1:7" x14ac:dyDescent="0.3">
      <c r="A21" s="13">
        <v>20</v>
      </c>
      <c r="B21" s="2">
        <v>56.68</v>
      </c>
      <c r="C21" s="16">
        <f t="shared" si="4"/>
        <v>56.365609596008781</v>
      </c>
      <c r="D21" s="16">
        <f t="shared" si="4"/>
        <v>56.036624361631411</v>
      </c>
      <c r="E21" s="16">
        <f t="shared" si="1"/>
        <v>56.694594830386151</v>
      </c>
      <c r="F21" s="16">
        <f t="shared" si="2"/>
        <v>0.17714589543396858</v>
      </c>
      <c r="G21" s="18">
        <f t="shared" si="3"/>
        <v>56.714543977245306</v>
      </c>
    </row>
    <row r="22" spans="1:7" x14ac:dyDescent="0.3">
      <c r="A22" s="13">
        <v>21</v>
      </c>
      <c r="B22" s="2">
        <v>56.580002</v>
      </c>
      <c r="C22" s="16">
        <f t="shared" si="4"/>
        <v>56.44064693740571</v>
      </c>
      <c r="D22" s="16">
        <f t="shared" si="4"/>
        <v>56.178032263152417</v>
      </c>
      <c r="E22" s="16">
        <f t="shared" si="1"/>
        <v>56.703261611659002</v>
      </c>
      <c r="F22" s="16">
        <f t="shared" si="2"/>
        <v>0.1414079015210036</v>
      </c>
      <c r="G22" s="18">
        <f t="shared" si="3"/>
        <v>56.871740725820118</v>
      </c>
    </row>
    <row r="23" spans="1:7" x14ac:dyDescent="0.3">
      <c r="A23" s="13">
        <v>22</v>
      </c>
      <c r="B23" s="2">
        <v>56.580002</v>
      </c>
      <c r="C23" s="16">
        <f t="shared" si="4"/>
        <v>56.489421209313711</v>
      </c>
      <c r="D23" s="16">
        <f t="shared" si="4"/>
        <v>56.287018394308873</v>
      </c>
      <c r="E23" s="16">
        <f t="shared" si="1"/>
        <v>56.691824024318549</v>
      </c>
      <c r="F23" s="16">
        <f t="shared" si="2"/>
        <v>0.10898613115645124</v>
      </c>
      <c r="G23" s="18">
        <f t="shared" si="3"/>
        <v>56.844669513180008</v>
      </c>
    </row>
    <row r="24" spans="1:7" x14ac:dyDescent="0.3">
      <c r="A24" s="13">
        <v>23</v>
      </c>
      <c r="B24" s="2">
        <v>56.970001000000003</v>
      </c>
      <c r="C24" s="16">
        <f t="shared" si="4"/>
        <v>56.657624136053911</v>
      </c>
      <c r="D24" s="16">
        <f t="shared" si="4"/>
        <v>56.416730403919637</v>
      </c>
      <c r="E24" s="16">
        <f t="shared" si="1"/>
        <v>56.898517868188186</v>
      </c>
      <c r="F24" s="16">
        <f t="shared" si="2"/>
        <v>0.12971200961076335</v>
      </c>
      <c r="G24" s="18">
        <f t="shared" si="3"/>
        <v>56.800810155474998</v>
      </c>
    </row>
    <row r="25" spans="1:7" x14ac:dyDescent="0.3">
      <c r="A25" s="13">
        <v>24</v>
      </c>
      <c r="B25" s="2">
        <v>57.389999000000003</v>
      </c>
      <c r="C25" s="16">
        <f t="shared" si="4"/>
        <v>56.913955338435045</v>
      </c>
      <c r="D25" s="16">
        <f t="shared" si="4"/>
        <v>56.590759131000034</v>
      </c>
      <c r="E25" s="16">
        <f t="shared" si="1"/>
        <v>57.237151545870056</v>
      </c>
      <c r="F25" s="16">
        <f t="shared" si="2"/>
        <v>0.17402872708039041</v>
      </c>
      <c r="G25" s="18">
        <f t="shared" si="3"/>
        <v>57.02822987779895</v>
      </c>
    </row>
    <row r="26" spans="1:7" x14ac:dyDescent="0.3">
      <c r="A26" s="13">
        <v>25</v>
      </c>
      <c r="B26" s="2">
        <v>57.959999000000003</v>
      </c>
      <c r="C26" s="16">
        <f t="shared" si="4"/>
        <v>57.28007061998278</v>
      </c>
      <c r="D26" s="16">
        <f t="shared" si="4"/>
        <v>56.832018152143995</v>
      </c>
      <c r="E26" s="16">
        <f t="shared" si="1"/>
        <v>57.728123087821565</v>
      </c>
      <c r="F26" s="16">
        <f t="shared" si="2"/>
        <v>0.24125902114396122</v>
      </c>
      <c r="G26" s="18">
        <f t="shared" si="3"/>
        <v>57.411180272950446</v>
      </c>
    </row>
    <row r="27" spans="1:7" x14ac:dyDescent="0.3">
      <c r="A27" s="13">
        <v>26</v>
      </c>
      <c r="B27" s="2">
        <v>58.060001</v>
      </c>
      <c r="C27" s="16">
        <f t="shared" si="4"/>
        <v>57.553046252988807</v>
      </c>
      <c r="D27" s="16">
        <f t="shared" si="4"/>
        <v>57.08437798743968</v>
      </c>
      <c r="E27" s="16">
        <f t="shared" si="1"/>
        <v>58.021714518537934</v>
      </c>
      <c r="F27" s="16">
        <f t="shared" si="2"/>
        <v>0.25235983529568362</v>
      </c>
      <c r="G27" s="18">
        <f t="shared" si="3"/>
        <v>57.969382108965526</v>
      </c>
    </row>
    <row r="28" spans="1:7" x14ac:dyDescent="0.3">
      <c r="A28" s="13">
        <v>27</v>
      </c>
      <c r="B28" s="2">
        <v>58.200001</v>
      </c>
      <c r="C28" s="16">
        <f t="shared" si="4"/>
        <v>57.779480414442723</v>
      </c>
      <c r="D28" s="16">
        <f t="shared" si="4"/>
        <v>57.327663836890743</v>
      </c>
      <c r="E28" s="16">
        <f t="shared" si="1"/>
        <v>58.231296991994704</v>
      </c>
      <c r="F28" s="16">
        <f t="shared" si="2"/>
        <v>0.24328584945106638</v>
      </c>
      <c r="G28" s="18">
        <f t="shared" si="3"/>
        <v>58.274074353833619</v>
      </c>
    </row>
    <row r="29" spans="1:7" x14ac:dyDescent="0.3">
      <c r="A29" s="13">
        <v>28</v>
      </c>
      <c r="B29" s="2">
        <v>58.02</v>
      </c>
      <c r="C29" s="16">
        <f t="shared" si="4"/>
        <v>57.863662269387774</v>
      </c>
      <c r="D29" s="16">
        <f t="shared" si="4"/>
        <v>57.515263288264705</v>
      </c>
      <c r="E29" s="16">
        <f t="shared" si="1"/>
        <v>58.212061250510843</v>
      </c>
      <c r="F29" s="16">
        <f t="shared" si="2"/>
        <v>0.18759945137395997</v>
      </c>
      <c r="G29" s="18">
        <f t="shared" si="3"/>
        <v>58.474582841445773</v>
      </c>
    </row>
    <row r="30" spans="1:7" x14ac:dyDescent="0.3">
      <c r="A30" s="13">
        <v>29</v>
      </c>
      <c r="B30" s="2">
        <v>58.299999</v>
      </c>
      <c r="C30" s="16">
        <f t="shared" si="4"/>
        <v>58.016380125102046</v>
      </c>
      <c r="D30" s="16">
        <f t="shared" si="4"/>
        <v>57.690654181157775</v>
      </c>
      <c r="E30" s="16">
        <f t="shared" si="1"/>
        <v>58.342106069046316</v>
      </c>
      <c r="F30" s="16">
        <f t="shared" si="2"/>
        <v>0.17539089289306875</v>
      </c>
      <c r="G30" s="18">
        <f t="shared" si="3"/>
        <v>58.399660701884805</v>
      </c>
    </row>
    <row r="31" spans="1:7" x14ac:dyDescent="0.3">
      <c r="A31" s="13">
        <v>30</v>
      </c>
      <c r="B31" s="2">
        <v>57.939999</v>
      </c>
      <c r="C31" s="16">
        <f t="shared" si="4"/>
        <v>57.989646731316327</v>
      </c>
      <c r="D31" s="16">
        <f t="shared" si="4"/>
        <v>57.795301573713274</v>
      </c>
      <c r="E31" s="16">
        <f t="shared" si="1"/>
        <v>58.18399188891938</v>
      </c>
      <c r="F31" s="16">
        <f t="shared" si="2"/>
        <v>0.10464739255548985</v>
      </c>
      <c r="G31" s="18">
        <f t="shared" si="3"/>
        <v>58.517496961939386</v>
      </c>
    </row>
    <row r="32" spans="1:7" x14ac:dyDescent="0.3">
      <c r="A32" s="13">
        <v>31</v>
      </c>
      <c r="B32" s="2">
        <v>58.119999</v>
      </c>
      <c r="C32" s="16">
        <f t="shared" si="4"/>
        <v>58.035270025355615</v>
      </c>
      <c r="D32" s="16">
        <f t="shared" si="4"/>
        <v>57.879290531788087</v>
      </c>
      <c r="E32" s="16">
        <f t="shared" si="1"/>
        <v>58.191249518923144</v>
      </c>
      <c r="F32" s="16">
        <f t="shared" si="2"/>
        <v>8.3988958074823025E-2</v>
      </c>
      <c r="G32" s="18">
        <f t="shared" si="3"/>
        <v>58.288639281474872</v>
      </c>
    </row>
    <row r="33" spans="1:7" x14ac:dyDescent="0.3">
      <c r="A33" s="13">
        <v>32</v>
      </c>
      <c r="B33" s="2">
        <v>57.439999</v>
      </c>
      <c r="C33" s="16">
        <f t="shared" si="4"/>
        <v>57.826925166481146</v>
      </c>
      <c r="D33" s="16">
        <f t="shared" si="4"/>
        <v>57.860962653930656</v>
      </c>
      <c r="E33" s="16">
        <f t="shared" si="1"/>
        <v>57.792887679031637</v>
      </c>
      <c r="F33" s="16">
        <f t="shared" si="2"/>
        <v>-1.8327877857428322E-2</v>
      </c>
      <c r="G33" s="18">
        <f t="shared" si="3"/>
        <v>58.27523847699797</v>
      </c>
    </row>
    <row r="34" spans="1:7" x14ac:dyDescent="0.3">
      <c r="A34" s="13">
        <v>33</v>
      </c>
      <c r="B34" s="2">
        <v>57.560001</v>
      </c>
      <c r="C34" s="16">
        <f t="shared" si="4"/>
        <v>57.733501708212742</v>
      </c>
      <c r="D34" s="16">
        <f t="shared" si="4"/>
        <v>57.816351322929386</v>
      </c>
      <c r="E34" s="16">
        <f t="shared" si="1"/>
        <v>57.650652093496099</v>
      </c>
      <c r="F34" s="16">
        <f t="shared" si="2"/>
        <v>-4.4611331001269475E-2</v>
      </c>
      <c r="G34" s="18">
        <f t="shared" si="3"/>
        <v>57.774559801174206</v>
      </c>
    </row>
    <row r="35" spans="1:7" x14ac:dyDescent="0.3">
      <c r="A35" s="13">
        <v>34</v>
      </c>
      <c r="B35" s="2">
        <v>57.599997999999999</v>
      </c>
      <c r="C35" s="16">
        <f t="shared" si="4"/>
        <v>57.686775410338285</v>
      </c>
      <c r="D35" s="16">
        <f t="shared" si="4"/>
        <v>57.770999753522503</v>
      </c>
      <c r="E35" s="16">
        <f t="shared" si="1"/>
        <v>57.602551067154067</v>
      </c>
      <c r="F35" s="16">
        <f t="shared" si="2"/>
        <v>-4.5351569406886498E-2</v>
      </c>
      <c r="G35" s="18">
        <f t="shared" si="3"/>
        <v>57.606040762494828</v>
      </c>
    </row>
    <row r="36" spans="1:7" x14ac:dyDescent="0.3">
      <c r="A36" s="13">
        <v>35</v>
      </c>
      <c r="B36" s="2">
        <v>57.619999</v>
      </c>
      <c r="C36" s="16">
        <f t="shared" ref="C36:D51" si="5">$H$1*B36+(1-$H$1)*C35</f>
        <v>57.663403666719887</v>
      </c>
      <c r="D36" s="16">
        <f t="shared" si="5"/>
        <v>57.733341123141585</v>
      </c>
      <c r="E36" s="16">
        <f t="shared" si="1"/>
        <v>57.593466210298189</v>
      </c>
      <c r="F36" s="16">
        <f t="shared" si="2"/>
        <v>-3.7658630380914375E-2</v>
      </c>
      <c r="G36" s="18">
        <f t="shared" si="3"/>
        <v>57.557199497747177</v>
      </c>
    </row>
    <row r="37" spans="1:7" x14ac:dyDescent="0.3">
      <c r="A37" s="13">
        <v>36</v>
      </c>
      <c r="B37" s="2">
        <v>57.669998</v>
      </c>
      <c r="C37" s="16">
        <f t="shared" si="5"/>
        <v>57.665711683367924</v>
      </c>
      <c r="D37" s="16">
        <f t="shared" si="5"/>
        <v>57.709670819220804</v>
      </c>
      <c r="E37" s="16">
        <f t="shared" si="1"/>
        <v>57.621752547515044</v>
      </c>
      <c r="F37" s="16">
        <f t="shared" si="2"/>
        <v>-2.3670303920781611E-2</v>
      </c>
      <c r="G37" s="18">
        <f t="shared" si="3"/>
        <v>57.555807579917271</v>
      </c>
    </row>
    <row r="38" spans="1:7" x14ac:dyDescent="0.3">
      <c r="A38" s="13">
        <v>37</v>
      </c>
      <c r="B38" s="2">
        <v>57.889999000000003</v>
      </c>
      <c r="C38" s="16">
        <f t="shared" si="5"/>
        <v>57.744212244189157</v>
      </c>
      <c r="D38" s="16">
        <f t="shared" si="5"/>
        <v>57.721760317959728</v>
      </c>
      <c r="E38" s="16">
        <f t="shared" si="1"/>
        <v>57.766664170418586</v>
      </c>
      <c r="F38" s="16">
        <f t="shared" si="2"/>
        <v>1.208949873892351E-2</v>
      </c>
      <c r="G38" s="18">
        <f t="shared" si="3"/>
        <v>57.598082243594263</v>
      </c>
    </row>
    <row r="39" spans="1:7" x14ac:dyDescent="0.3">
      <c r="A39" s="13">
        <v>38</v>
      </c>
      <c r="B39" s="2">
        <v>57.950001</v>
      </c>
      <c r="C39" s="16">
        <f t="shared" si="5"/>
        <v>57.816238308722951</v>
      </c>
      <c r="D39" s="16">
        <f t="shared" si="5"/>
        <v>57.75482761472685</v>
      </c>
      <c r="E39" s="16">
        <f t="shared" si="1"/>
        <v>57.877649002719053</v>
      </c>
      <c r="F39" s="16">
        <f t="shared" si="2"/>
        <v>3.3067296767131785E-2</v>
      </c>
      <c r="G39" s="18">
        <f t="shared" si="3"/>
        <v>57.77875366915751</v>
      </c>
    </row>
    <row r="40" spans="1:7" x14ac:dyDescent="0.3">
      <c r="A40" s="13">
        <v>39</v>
      </c>
      <c r="B40" s="2">
        <v>58.169998</v>
      </c>
      <c r="C40" s="16">
        <f t="shared" si="5"/>
        <v>57.94005420066992</v>
      </c>
      <c r="D40" s="16">
        <f t="shared" si="5"/>
        <v>57.819656919806931</v>
      </c>
      <c r="E40" s="16">
        <f t="shared" si="1"/>
        <v>58.060451481532908</v>
      </c>
      <c r="F40" s="16">
        <f t="shared" si="2"/>
        <v>6.4829305080070732E-2</v>
      </c>
      <c r="G40" s="18">
        <f t="shared" si="3"/>
        <v>57.910716299486182</v>
      </c>
    </row>
    <row r="41" spans="1:7" x14ac:dyDescent="0.3">
      <c r="A41" s="13">
        <v>40</v>
      </c>
      <c r="B41" s="2">
        <v>58.029998999999997</v>
      </c>
      <c r="C41" s="16">
        <f t="shared" si="5"/>
        <v>57.971534880435449</v>
      </c>
      <c r="D41" s="16">
        <f t="shared" si="5"/>
        <v>57.872814206026909</v>
      </c>
      <c r="E41" s="16">
        <f t="shared" si="1"/>
        <v>58.070255554843989</v>
      </c>
      <c r="F41" s="16">
        <f t="shared" si="2"/>
        <v>5.3157286219982981E-2</v>
      </c>
      <c r="G41" s="18">
        <f t="shared" si="3"/>
        <v>58.125280786612976</v>
      </c>
    </row>
    <row r="42" spans="1:7" x14ac:dyDescent="0.3">
      <c r="A42" s="13">
        <v>41</v>
      </c>
      <c r="B42" s="2">
        <v>58.099997999999999</v>
      </c>
      <c r="C42" s="16">
        <f t="shared" si="5"/>
        <v>58.016496972283043</v>
      </c>
      <c r="D42" s="16">
        <f t="shared" si="5"/>
        <v>57.923103174216564</v>
      </c>
      <c r="E42" s="16">
        <f t="shared" si="1"/>
        <v>58.109890770349523</v>
      </c>
      <c r="F42" s="16">
        <f t="shared" si="2"/>
        <v>5.0288968189642756E-2</v>
      </c>
      <c r="G42" s="18">
        <f t="shared" si="3"/>
        <v>58.123412841063974</v>
      </c>
    </row>
    <row r="43" spans="1:7" x14ac:dyDescent="0.3">
      <c r="A43" s="13">
        <v>42</v>
      </c>
      <c r="B43" s="2">
        <v>57.889999000000003</v>
      </c>
      <c r="C43" s="16">
        <f t="shared" si="5"/>
        <v>57.972222681983979</v>
      </c>
      <c r="D43" s="16">
        <f t="shared" si="5"/>
        <v>57.940295001935155</v>
      </c>
      <c r="E43" s="16">
        <f t="shared" si="1"/>
        <v>58.004150362032803</v>
      </c>
      <c r="F43" s="16">
        <f t="shared" si="2"/>
        <v>1.7191827718597515E-2</v>
      </c>
      <c r="G43" s="18">
        <f t="shared" si="3"/>
        <v>58.160179738539163</v>
      </c>
    </row>
    <row r="44" spans="1:7" x14ac:dyDescent="0.3">
      <c r="A44" s="13">
        <v>43</v>
      </c>
      <c r="B44" s="2">
        <v>57.459999000000003</v>
      </c>
      <c r="C44" s="16">
        <f t="shared" si="5"/>
        <v>57.792944393289588</v>
      </c>
      <c r="D44" s="16">
        <f t="shared" si="5"/>
        <v>57.888722288909207</v>
      </c>
      <c r="E44" s="16">
        <f t="shared" si="1"/>
        <v>57.697166497669969</v>
      </c>
      <c r="F44" s="16">
        <f t="shared" si="2"/>
        <v>-5.1572713025948881E-2</v>
      </c>
      <c r="G44" s="18">
        <f>E43+F43</f>
        <v>58.021342189751401</v>
      </c>
    </row>
    <row r="45" spans="1:7" x14ac:dyDescent="0.3">
      <c r="A45" s="13">
        <v>44</v>
      </c>
      <c r="B45" s="2">
        <v>57.59</v>
      </c>
      <c r="C45" s="16">
        <f t="shared" si="5"/>
        <v>57.721913855638235</v>
      </c>
      <c r="D45" s="16">
        <f t="shared" si="5"/>
        <v>57.83033933726437</v>
      </c>
      <c r="E45" s="16">
        <f t="shared" si="1"/>
        <v>57.6134883740121</v>
      </c>
      <c r="F45" s="16">
        <f t="shared" si="2"/>
        <v>-5.8382951644841904E-2</v>
      </c>
      <c r="G45" s="18">
        <f t="shared" ref="G45:G52" si="6">E44+F44</f>
        <v>57.645593784644021</v>
      </c>
    </row>
    <row r="46" spans="1:7" x14ac:dyDescent="0.3">
      <c r="A46" s="13">
        <v>45</v>
      </c>
      <c r="B46" s="2">
        <v>57.669998</v>
      </c>
      <c r="C46" s="16">
        <f t="shared" si="5"/>
        <v>57.703743306164853</v>
      </c>
      <c r="D46" s="16">
        <f t="shared" si="5"/>
        <v>57.786030726379536</v>
      </c>
      <c r="E46" s="16">
        <f t="shared" si="1"/>
        <v>57.621455885950169</v>
      </c>
      <c r="F46" s="16">
        <f t="shared" si="2"/>
        <v>-4.4308610884829569E-2</v>
      </c>
      <c r="G46" s="18">
        <f t="shared" si="6"/>
        <v>57.555105422367255</v>
      </c>
    </row>
    <row r="47" spans="1:7" x14ac:dyDescent="0.3">
      <c r="A47" s="13">
        <v>46</v>
      </c>
      <c r="B47" s="2">
        <v>57.610000999999997</v>
      </c>
      <c r="C47" s="16">
        <f t="shared" si="5"/>
        <v>57.670933499007148</v>
      </c>
      <c r="D47" s="16">
        <f t="shared" si="5"/>
        <v>57.745746696799202</v>
      </c>
      <c r="E47" s="16">
        <f t="shared" si="1"/>
        <v>57.596120301215095</v>
      </c>
      <c r="F47" s="16">
        <f t="shared" si="2"/>
        <v>-4.0284029580336576E-2</v>
      </c>
      <c r="G47" s="18">
        <f t="shared" si="6"/>
        <v>57.577147275065343</v>
      </c>
    </row>
    <row r="48" spans="1:7" x14ac:dyDescent="0.3">
      <c r="A48" s="13">
        <v>47</v>
      </c>
      <c r="B48" s="2">
        <v>57.66</v>
      </c>
      <c r="C48" s="16">
        <f t="shared" si="5"/>
        <v>57.667106774354643</v>
      </c>
      <c r="D48" s="16">
        <f t="shared" si="5"/>
        <v>57.718222723943612</v>
      </c>
      <c r="E48" s="16">
        <f t="shared" si="1"/>
        <v>57.615990824765674</v>
      </c>
      <c r="F48" s="16">
        <f t="shared" si="2"/>
        <v>-2.7523972855598471E-2</v>
      </c>
      <c r="G48" s="18">
        <f t="shared" si="6"/>
        <v>57.55583627163476</v>
      </c>
    </row>
    <row r="49" spans="1:7" x14ac:dyDescent="0.3">
      <c r="A49" s="13">
        <v>48</v>
      </c>
      <c r="B49" s="2">
        <v>57.43</v>
      </c>
      <c r="C49" s="16">
        <f t="shared" si="5"/>
        <v>57.584119403330519</v>
      </c>
      <c r="D49" s="16">
        <f t="shared" si="5"/>
        <v>57.671286561729026</v>
      </c>
      <c r="E49" s="16">
        <f t="shared" si="1"/>
        <v>57.496952244932011</v>
      </c>
      <c r="F49" s="16">
        <f t="shared" si="2"/>
        <v>-4.6936162214581037E-2</v>
      </c>
      <c r="G49" s="18">
        <f t="shared" si="6"/>
        <v>57.588466851910077</v>
      </c>
    </row>
    <row r="50" spans="1:7" x14ac:dyDescent="0.3">
      <c r="A50" s="13">
        <v>49</v>
      </c>
      <c r="B50" s="2">
        <v>56.209999000000003</v>
      </c>
      <c r="C50" s="16">
        <f t="shared" si="5"/>
        <v>57.103177262164834</v>
      </c>
      <c r="D50" s="16">
        <f t="shared" si="5"/>
        <v>57.47244830688156</v>
      </c>
      <c r="E50" s="16">
        <f t="shared" si="1"/>
        <v>56.733906217448109</v>
      </c>
      <c r="F50" s="16">
        <f t="shared" si="2"/>
        <v>-0.19883825484746773</v>
      </c>
      <c r="G50" s="18">
        <f t="shared" si="6"/>
        <v>57.450016082717433</v>
      </c>
    </row>
    <row r="51" spans="1:7" x14ac:dyDescent="0.3">
      <c r="A51" s="13">
        <v>50</v>
      </c>
      <c r="B51" s="2">
        <v>57.049999</v>
      </c>
      <c r="C51" s="16">
        <f t="shared" si="5"/>
        <v>57.084564870407135</v>
      </c>
      <c r="D51" s="16">
        <f t="shared" si="5"/>
        <v>57.336689104115507</v>
      </c>
      <c r="E51" s="16">
        <f t="shared" si="1"/>
        <v>56.832440636698763</v>
      </c>
      <c r="F51" s="16">
        <f t="shared" si="2"/>
        <v>-0.13575920276604644</v>
      </c>
      <c r="G51" s="18">
        <f t="shared" si="6"/>
        <v>56.535067962600642</v>
      </c>
    </row>
    <row r="52" spans="1:7" x14ac:dyDescent="0.3">
      <c r="A52">
        <v>1</v>
      </c>
      <c r="G52" s="18">
        <f t="shared" si="6"/>
        <v>56.696681433932717</v>
      </c>
    </row>
    <row r="53" spans="1:7" x14ac:dyDescent="0.3">
      <c r="A53">
        <v>2</v>
      </c>
      <c r="G53" s="30">
        <f>$E$51+$F$51*A53</f>
        <v>56.560922231166671</v>
      </c>
    </row>
    <row r="54" spans="1:7" x14ac:dyDescent="0.3">
      <c r="A54">
        <v>3</v>
      </c>
      <c r="G54" s="30">
        <f t="shared" ref="G54:G57" si="7">$E$51+$F$51*A54</f>
        <v>56.425163028400625</v>
      </c>
    </row>
    <row r="55" spans="1:7" x14ac:dyDescent="0.3">
      <c r="A55">
        <v>4</v>
      </c>
      <c r="G55" s="30">
        <f t="shared" si="7"/>
        <v>56.289403825634579</v>
      </c>
    </row>
    <row r="56" spans="1:7" x14ac:dyDescent="0.3">
      <c r="A56">
        <v>5</v>
      </c>
      <c r="G56" s="30">
        <f t="shared" si="7"/>
        <v>56.153644622868534</v>
      </c>
    </row>
    <row r="57" spans="1:7" x14ac:dyDescent="0.3">
      <c r="A57">
        <v>6</v>
      </c>
      <c r="G57" s="30">
        <f t="shared" si="7"/>
        <v>56.017885420102488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N27" sqref="N27:O27"/>
    </sheetView>
  </sheetViews>
  <sheetFormatPr defaultRowHeight="14.4" x14ac:dyDescent="0.3"/>
  <cols>
    <col min="1" max="1" width="8.5546875" customWidth="1"/>
    <col min="2" max="2" width="9.44140625" customWidth="1"/>
    <col min="3" max="4" width="10.5546875" customWidth="1"/>
    <col min="5" max="6" width="6.33203125" customWidth="1"/>
    <col min="7" max="7" width="12.33203125" customWidth="1"/>
  </cols>
  <sheetData>
    <row r="1" spans="1:10" x14ac:dyDescent="0.3">
      <c r="A1" s="4" t="s">
        <v>0</v>
      </c>
      <c r="B1" s="5" t="s">
        <v>1</v>
      </c>
      <c r="C1" s="5" t="s">
        <v>13</v>
      </c>
      <c r="D1" s="5" t="s">
        <v>14</v>
      </c>
      <c r="E1" s="6" t="s">
        <v>10</v>
      </c>
      <c r="F1" s="6" t="s">
        <v>11</v>
      </c>
      <c r="G1" s="7" t="s">
        <v>15</v>
      </c>
      <c r="H1" s="20">
        <v>0.39821491131011416</v>
      </c>
      <c r="I1" s="21" t="s">
        <v>16</v>
      </c>
      <c r="J1" s="22" t="s">
        <v>17</v>
      </c>
    </row>
    <row r="2" spans="1:10" x14ac:dyDescent="0.3">
      <c r="A2" s="8">
        <v>1</v>
      </c>
      <c r="B2" s="2">
        <v>51.16</v>
      </c>
      <c r="C2" s="11">
        <f>B2</f>
        <v>51.16</v>
      </c>
      <c r="D2" s="11">
        <f>C2</f>
        <v>51.16</v>
      </c>
      <c r="E2" s="10"/>
      <c r="F2" s="11"/>
      <c r="G2" s="12"/>
    </row>
    <row r="3" spans="1:10" x14ac:dyDescent="0.3">
      <c r="A3" s="13">
        <v>2</v>
      </c>
      <c r="B3" s="2">
        <v>51.169998</v>
      </c>
      <c r="C3" s="16">
        <f>$H$1*B3+(1-$H$1)*C2</f>
        <v>51.16398135268328</v>
      </c>
      <c r="D3" s="16">
        <f>$H$1*C3+(1-$H$1)*D2</f>
        <v>51.161585434005666</v>
      </c>
      <c r="E3" s="16">
        <f>2*C3-D3</f>
        <v>51.166377271360894</v>
      </c>
      <c r="F3" s="16">
        <f>($H$1/(1-$H$1))*(C3-D3)</f>
        <v>1.585434005666985E-3</v>
      </c>
      <c r="G3" s="17"/>
    </row>
    <row r="4" spans="1:10" x14ac:dyDescent="0.3">
      <c r="A4" s="13">
        <v>3</v>
      </c>
      <c r="B4" s="2">
        <v>51.380001</v>
      </c>
      <c r="C4" s="16">
        <f t="shared" ref="C4:D19" si="0">$H$1*B4+(1-$H$1)*C3</f>
        <v>51.250003597380754</v>
      </c>
      <c r="D4" s="16">
        <f t="shared" si="0"/>
        <v>51.196794865092286</v>
      </c>
      <c r="E4" s="16">
        <f t="shared" ref="E4:E51" si="1">2*C4-D4</f>
        <v>51.303212329669222</v>
      </c>
      <c r="F4" s="16">
        <f t="shared" ref="F4:F51" si="2">($H$1/(1-$H$1))*(C4-D4)</f>
        <v>3.5209431086609635E-2</v>
      </c>
      <c r="G4" s="18">
        <f>E3+F3</f>
        <v>51.167962705366563</v>
      </c>
      <c r="H4" s="27">
        <f>SUMXMY2(B4:B51,G4:G51)/COUNT(B4:B51)</f>
        <v>0.31476317570425744</v>
      </c>
      <c r="I4" s="28" t="s">
        <v>30</v>
      </c>
    </row>
    <row r="5" spans="1:10" x14ac:dyDescent="0.3">
      <c r="A5" s="13">
        <v>4</v>
      </c>
      <c r="B5" s="2">
        <v>51.380001</v>
      </c>
      <c r="C5" s="16">
        <f t="shared" si="0"/>
        <v>51.30177050153533</v>
      </c>
      <c r="D5" s="16">
        <f t="shared" si="0"/>
        <v>51.238597728848177</v>
      </c>
      <c r="E5" s="16">
        <f t="shared" si="1"/>
        <v>51.364943274222483</v>
      </c>
      <c r="F5" s="16">
        <f t="shared" si="2"/>
        <v>4.1802863755888695E-2</v>
      </c>
      <c r="G5" s="18">
        <f t="shared" ref="G5:G43" si="3">E4+F4</f>
        <v>51.338421760755828</v>
      </c>
    </row>
    <row r="6" spans="1:10" x14ac:dyDescent="0.3">
      <c r="A6" s="13">
        <v>5</v>
      </c>
      <c r="B6" s="2">
        <v>52.299999</v>
      </c>
      <c r="C6" s="16">
        <f t="shared" si="0"/>
        <v>51.699279974518667</v>
      </c>
      <c r="D6" s="16">
        <f t="shared" si="0"/>
        <v>51.422048268449998</v>
      </c>
      <c r="E6" s="16">
        <f t="shared" si="1"/>
        <v>51.976511680587336</v>
      </c>
      <c r="F6" s="16">
        <f t="shared" si="2"/>
        <v>0.18345053960181656</v>
      </c>
      <c r="G6" s="18">
        <f t="shared" si="3"/>
        <v>51.406746137978374</v>
      </c>
    </row>
    <row r="7" spans="1:10" x14ac:dyDescent="0.3">
      <c r="A7" s="13">
        <v>6</v>
      </c>
      <c r="B7" s="2">
        <v>52.59</v>
      </c>
      <c r="C7" s="16">
        <f t="shared" si="0"/>
        <v>52.053977970467862</v>
      </c>
      <c r="D7" s="16">
        <f t="shared" si="0"/>
        <v>51.673692098693273</v>
      </c>
      <c r="E7" s="16">
        <f t="shared" si="1"/>
        <v>52.434263842242451</v>
      </c>
      <c r="F7" s="16">
        <f t="shared" si="2"/>
        <v>0.25164383024326775</v>
      </c>
      <c r="G7" s="18">
        <f t="shared" si="3"/>
        <v>52.159962220189151</v>
      </c>
    </row>
    <row r="8" spans="1:10" x14ac:dyDescent="0.3">
      <c r="A8" s="13">
        <v>7</v>
      </c>
      <c r="B8" s="2">
        <v>53.209999000000003</v>
      </c>
      <c r="C8" s="16">
        <f t="shared" si="0"/>
        <v>52.514322782215629</v>
      </c>
      <c r="D8" s="16">
        <f t="shared" si="0"/>
        <v>52.008443771776697</v>
      </c>
      <c r="E8" s="16">
        <f t="shared" si="1"/>
        <v>53.020201792654561</v>
      </c>
      <c r="F8" s="16">
        <f t="shared" si="2"/>
        <v>0.33475167308340986</v>
      </c>
      <c r="G8" s="18">
        <f t="shared" si="3"/>
        <v>52.685907672485719</v>
      </c>
    </row>
    <row r="9" spans="1:10" x14ac:dyDescent="0.3">
      <c r="A9" s="13">
        <v>8</v>
      </c>
      <c r="B9" s="2">
        <v>53.509998000000003</v>
      </c>
      <c r="C9" s="16">
        <f t="shared" si="0"/>
        <v>52.910815500759313</v>
      </c>
      <c r="D9" s="16">
        <f t="shared" si="0"/>
        <v>52.367781649802268</v>
      </c>
      <c r="E9" s="16">
        <f t="shared" si="1"/>
        <v>53.453849351716357</v>
      </c>
      <c r="F9" s="16">
        <f t="shared" si="2"/>
        <v>0.35933787802556377</v>
      </c>
      <c r="G9" s="18">
        <f t="shared" si="3"/>
        <v>53.354953465737971</v>
      </c>
    </row>
    <row r="10" spans="1:10" x14ac:dyDescent="0.3">
      <c r="A10" s="13">
        <v>9</v>
      </c>
      <c r="B10" s="2">
        <v>53.740001999999997</v>
      </c>
      <c r="C10" s="16">
        <f t="shared" si="0"/>
        <v>53.241009929013984</v>
      </c>
      <c r="D10" s="16">
        <f t="shared" si="0"/>
        <v>52.715514171562049</v>
      </c>
      <c r="E10" s="16">
        <f t="shared" si="1"/>
        <v>53.766505686465919</v>
      </c>
      <c r="F10" s="16">
        <f t="shared" si="2"/>
        <v>0.34773252175977459</v>
      </c>
      <c r="G10" s="18">
        <f t="shared" si="3"/>
        <v>53.813187229741921</v>
      </c>
      <c r="I10" s="20"/>
    </row>
    <row r="11" spans="1:10" x14ac:dyDescent="0.3">
      <c r="A11" s="13">
        <v>10</v>
      </c>
      <c r="B11" s="2">
        <v>53.700001</v>
      </c>
      <c r="C11" s="16">
        <f t="shared" si="0"/>
        <v>53.423787017638823</v>
      </c>
      <c r="D11" s="16">
        <f t="shared" si="0"/>
        <v>52.997558980145875</v>
      </c>
      <c r="E11" s="16">
        <f t="shared" si="1"/>
        <v>53.85001505513177</v>
      </c>
      <c r="F11" s="16">
        <f t="shared" si="2"/>
        <v>0.28204480858382341</v>
      </c>
      <c r="G11" s="18">
        <f t="shared" si="3"/>
        <v>54.114238208225693</v>
      </c>
    </row>
    <row r="12" spans="1:10" x14ac:dyDescent="0.3">
      <c r="A12" s="13">
        <v>11</v>
      </c>
      <c r="B12" s="2">
        <v>53.959999000000003</v>
      </c>
      <c r="C12" s="16">
        <f t="shared" si="0"/>
        <v>53.637314624638208</v>
      </c>
      <c r="D12" s="16">
        <f t="shared" si="0"/>
        <v>53.252319217377533</v>
      </c>
      <c r="E12" s="16">
        <f t="shared" si="1"/>
        <v>54.022310031898883</v>
      </c>
      <c r="F12" s="16">
        <f t="shared" si="2"/>
        <v>0.25476023723166008</v>
      </c>
      <c r="G12" s="18">
        <f t="shared" si="3"/>
        <v>54.132059863715597</v>
      </c>
    </row>
    <row r="13" spans="1:10" x14ac:dyDescent="0.3">
      <c r="A13" s="13">
        <v>12</v>
      </c>
      <c r="B13" s="2">
        <v>53.09</v>
      </c>
      <c r="C13" s="16">
        <f t="shared" si="0"/>
        <v>53.41936577992918</v>
      </c>
      <c r="D13" s="16">
        <f t="shared" si="0"/>
        <v>53.3188396494687</v>
      </c>
      <c r="E13" s="16">
        <f t="shared" si="1"/>
        <v>53.51989191038966</v>
      </c>
      <c r="F13" s="16">
        <f t="shared" si="2"/>
        <v>6.6520432091161319E-2</v>
      </c>
      <c r="G13" s="18">
        <f t="shared" si="3"/>
        <v>54.27707026913054</v>
      </c>
    </row>
    <row r="14" spans="1:10" x14ac:dyDescent="0.3">
      <c r="A14" s="13">
        <v>13</v>
      </c>
      <c r="B14" s="2">
        <v>55.91</v>
      </c>
      <c r="C14" s="16">
        <f t="shared" si="0"/>
        <v>54.411173464980621</v>
      </c>
      <c r="D14" s="16">
        <f t="shared" si="0"/>
        <v>53.753823262933821</v>
      </c>
      <c r="E14" s="16">
        <f t="shared" si="1"/>
        <v>55.068523667027421</v>
      </c>
      <c r="F14" s="16">
        <f t="shared" si="2"/>
        <v>0.43498361346511621</v>
      </c>
      <c r="G14" s="18">
        <f t="shared" si="3"/>
        <v>53.58641234248082</v>
      </c>
    </row>
    <row r="15" spans="1:10" x14ac:dyDescent="0.3">
      <c r="A15" s="13">
        <v>14</v>
      </c>
      <c r="B15" s="2">
        <v>55.799999</v>
      </c>
      <c r="C15" s="16">
        <f t="shared" si="0"/>
        <v>54.964224502233591</v>
      </c>
      <c r="D15" s="16">
        <f t="shared" si="0"/>
        <v>54.235823085091234</v>
      </c>
      <c r="E15" s="16">
        <f t="shared" si="1"/>
        <v>55.692625919375949</v>
      </c>
      <c r="F15" s="16">
        <f t="shared" si="2"/>
        <v>0.48199982215740877</v>
      </c>
      <c r="G15" s="18">
        <f t="shared" si="3"/>
        <v>55.503507280492535</v>
      </c>
    </row>
    <row r="16" spans="1:10" x14ac:dyDescent="0.3">
      <c r="A16" s="13">
        <v>15</v>
      </c>
      <c r="B16" s="2">
        <v>56.57</v>
      </c>
      <c r="C16" s="16">
        <f t="shared" si="0"/>
        <v>55.603668249660601</v>
      </c>
      <c r="D16" s="16">
        <f t="shared" si="0"/>
        <v>54.780519425986192</v>
      </c>
      <c r="E16" s="16">
        <f t="shared" si="1"/>
        <v>56.426817073335009</v>
      </c>
      <c r="F16" s="16">
        <f t="shared" si="2"/>
        <v>0.54469634089495922</v>
      </c>
      <c r="G16" s="18">
        <f t="shared" si="3"/>
        <v>56.174625741533355</v>
      </c>
    </row>
    <row r="17" spans="1:7" x14ac:dyDescent="0.3">
      <c r="A17" s="13">
        <v>16</v>
      </c>
      <c r="B17" s="2">
        <v>56.73</v>
      </c>
      <c r="C17" s="16">
        <f t="shared" si="0"/>
        <v>56.052190347727773</v>
      </c>
      <c r="D17" s="16">
        <f t="shared" si="0"/>
        <v>55.286917749303171</v>
      </c>
      <c r="E17" s="16">
        <f t="shared" si="1"/>
        <v>56.817462946152375</v>
      </c>
      <c r="F17" s="16">
        <f t="shared" si="2"/>
        <v>0.50639832331697188</v>
      </c>
      <c r="G17" s="18">
        <f t="shared" si="3"/>
        <v>56.971513414229968</v>
      </c>
    </row>
    <row r="18" spans="1:7" x14ac:dyDescent="0.3">
      <c r="A18" s="13">
        <v>17</v>
      </c>
      <c r="B18" s="2">
        <v>56.759998000000003</v>
      </c>
      <c r="C18" s="16">
        <f t="shared" si="0"/>
        <v>56.33404990920198</v>
      </c>
      <c r="D18" s="16">
        <f t="shared" si="0"/>
        <v>55.703901389487243</v>
      </c>
      <c r="E18" s="16">
        <f t="shared" si="1"/>
        <v>56.964198428916717</v>
      </c>
      <c r="F18" s="16">
        <f t="shared" si="2"/>
        <v>0.41698364018407291</v>
      </c>
      <c r="G18" s="18">
        <f t="shared" si="3"/>
        <v>57.323861269469347</v>
      </c>
    </row>
    <row r="19" spans="1:7" x14ac:dyDescent="0.3">
      <c r="A19" s="13">
        <v>18</v>
      </c>
      <c r="B19" s="2">
        <v>56.189999</v>
      </c>
      <c r="C19" s="16">
        <f t="shared" si="0"/>
        <v>56.276686689169978</v>
      </c>
      <c r="D19" s="16">
        <f t="shared" si="0"/>
        <v>55.931993036800144</v>
      </c>
      <c r="E19" s="16">
        <f t="shared" si="1"/>
        <v>56.621380341539812</v>
      </c>
      <c r="F19" s="16">
        <f t="shared" si="2"/>
        <v>0.22809164731289516</v>
      </c>
      <c r="G19" s="18">
        <f t="shared" si="3"/>
        <v>57.381182069100788</v>
      </c>
    </row>
    <row r="20" spans="1:7" x14ac:dyDescent="0.3">
      <c r="A20" s="13">
        <v>19</v>
      </c>
      <c r="B20" s="2">
        <v>56.209999000000003</v>
      </c>
      <c r="C20" s="16">
        <f t="shared" ref="C20:D35" si="4">$H$1*B20+(1-$H$1)*C19</f>
        <v>56.250130656941678</v>
      </c>
      <c r="D20" s="16">
        <f t="shared" si="4"/>
        <v>56.058680180989221</v>
      </c>
      <c r="E20" s="16">
        <f t="shared" si="1"/>
        <v>56.441581132894136</v>
      </c>
      <c r="F20" s="16">
        <f t="shared" si="2"/>
        <v>0.12668714418906862</v>
      </c>
      <c r="G20" s="18">
        <f t="shared" si="3"/>
        <v>56.849471988852706</v>
      </c>
    </row>
    <row r="21" spans="1:7" x14ac:dyDescent="0.3">
      <c r="A21" s="13">
        <v>20</v>
      </c>
      <c r="B21" s="2">
        <v>56.68</v>
      </c>
      <c r="C21" s="16">
        <f t="shared" si="4"/>
        <v>56.421311039262591</v>
      </c>
      <c r="D21" s="16">
        <f t="shared" si="4"/>
        <v>56.203085196054857</v>
      </c>
      <c r="E21" s="16">
        <f t="shared" si="1"/>
        <v>56.639536882470324</v>
      </c>
      <c r="F21" s="16">
        <f t="shared" si="2"/>
        <v>0.14440501506564318</v>
      </c>
      <c r="G21" s="18">
        <f t="shared" si="3"/>
        <v>56.568268277083206</v>
      </c>
    </row>
    <row r="22" spans="1:7" x14ac:dyDescent="0.3">
      <c r="A22" s="13">
        <v>21</v>
      </c>
      <c r="B22" s="2">
        <v>56.580002</v>
      </c>
      <c r="C22" s="16">
        <f t="shared" si="4"/>
        <v>56.484504146118354</v>
      </c>
      <c r="D22" s="16">
        <f t="shared" si="4"/>
        <v>56.315150418295389</v>
      </c>
      <c r="E22" s="16">
        <f t="shared" si="1"/>
        <v>56.65385787394132</v>
      </c>
      <c r="F22" s="16">
        <f t="shared" si="2"/>
        <v>0.11206522224051391</v>
      </c>
      <c r="G22" s="18">
        <f t="shared" si="3"/>
        <v>56.783941897535968</v>
      </c>
    </row>
    <row r="23" spans="1:7" x14ac:dyDescent="0.3">
      <c r="A23" s="13">
        <v>22</v>
      </c>
      <c r="B23" s="2">
        <v>56.580002</v>
      </c>
      <c r="C23" s="16">
        <f t="shared" si="4"/>
        <v>56.522532815532145</v>
      </c>
      <c r="D23" s="16">
        <f t="shared" si="4"/>
        <v>56.397733181218307</v>
      </c>
      <c r="E23" s="16">
        <f t="shared" si="1"/>
        <v>56.647332449845983</v>
      </c>
      <c r="F23" s="16">
        <f t="shared" si="2"/>
        <v>8.2582762922910918E-2</v>
      </c>
      <c r="G23" s="18">
        <f t="shared" si="3"/>
        <v>56.765923096181837</v>
      </c>
    </row>
    <row r="24" spans="1:7" x14ac:dyDescent="0.3">
      <c r="A24" s="13">
        <v>23</v>
      </c>
      <c r="B24" s="2">
        <v>56.970001000000003</v>
      </c>
      <c r="C24" s="16">
        <f t="shared" si="4"/>
        <v>56.70072131892411</v>
      </c>
      <c r="D24" s="16">
        <f t="shared" si="4"/>
        <v>56.518387575602844</v>
      </c>
      <c r="E24" s="16">
        <f t="shared" si="1"/>
        <v>56.883055062245376</v>
      </c>
      <c r="F24" s="16">
        <f t="shared" si="2"/>
        <v>0.12065439438453016</v>
      </c>
      <c r="G24" s="18">
        <f t="shared" si="3"/>
        <v>56.729915212768894</v>
      </c>
    </row>
    <row r="25" spans="1:7" x14ac:dyDescent="0.3">
      <c r="A25" s="13">
        <v>24</v>
      </c>
      <c r="B25" s="2">
        <v>57.389999000000003</v>
      </c>
      <c r="C25" s="16">
        <f t="shared" si="4"/>
        <v>56.975201969561795</v>
      </c>
      <c r="D25" s="16">
        <f t="shared" si="4"/>
        <v>56.70029787897839</v>
      </c>
      <c r="E25" s="16">
        <f t="shared" si="1"/>
        <v>57.2501060601452</v>
      </c>
      <c r="F25" s="16">
        <f t="shared" si="2"/>
        <v>0.18191030337554803</v>
      </c>
      <c r="G25" s="18">
        <f t="shared" si="3"/>
        <v>57.003709456629906</v>
      </c>
    </row>
    <row r="26" spans="1:7" x14ac:dyDescent="0.3">
      <c r="A26" s="13">
        <v>25</v>
      </c>
      <c r="B26" s="2">
        <v>57.959999000000003</v>
      </c>
      <c r="C26" s="16">
        <f t="shared" si="4"/>
        <v>57.367362831696212</v>
      </c>
      <c r="D26" s="16">
        <f t="shared" si="4"/>
        <v>56.965933089963002</v>
      </c>
      <c r="E26" s="16">
        <f t="shared" si="1"/>
        <v>57.768792573429423</v>
      </c>
      <c r="F26" s="16">
        <f t="shared" si="2"/>
        <v>0.26563521098461373</v>
      </c>
      <c r="G26" s="18">
        <f t="shared" si="3"/>
        <v>57.432016363520745</v>
      </c>
    </row>
    <row r="27" spans="1:7" x14ac:dyDescent="0.3">
      <c r="A27" s="13">
        <v>26</v>
      </c>
      <c r="B27" s="2">
        <v>58.060001</v>
      </c>
      <c r="C27" s="16">
        <f t="shared" si="4"/>
        <v>57.64318167845731</v>
      </c>
      <c r="D27" s="16">
        <f t="shared" si="4"/>
        <v>57.235623576565168</v>
      </c>
      <c r="E27" s="16">
        <f t="shared" si="1"/>
        <v>58.050739780349453</v>
      </c>
      <c r="F27" s="16">
        <f t="shared" si="2"/>
        <v>0.26969048660215783</v>
      </c>
      <c r="G27" s="18">
        <f t="shared" si="3"/>
        <v>58.034427784414035</v>
      </c>
    </row>
    <row r="28" spans="1:7" x14ac:dyDescent="0.3">
      <c r="A28" s="13">
        <v>27</v>
      </c>
      <c r="B28" s="2">
        <v>58.200001</v>
      </c>
      <c r="C28" s="16">
        <f t="shared" si="4"/>
        <v>57.864915435201191</v>
      </c>
      <c r="D28" s="16">
        <f t="shared" si="4"/>
        <v>57.486216978240094</v>
      </c>
      <c r="E28" s="16">
        <f t="shared" si="1"/>
        <v>58.243613892162287</v>
      </c>
      <c r="F28" s="16">
        <f t="shared" si="2"/>
        <v>0.250593401674917</v>
      </c>
      <c r="G28" s="18">
        <f t="shared" si="3"/>
        <v>58.320430266951611</v>
      </c>
    </row>
    <row r="29" spans="1:7" x14ac:dyDescent="0.3">
      <c r="A29" s="13">
        <v>28</v>
      </c>
      <c r="B29" s="2">
        <v>58.02</v>
      </c>
      <c r="C29" s="16">
        <f t="shared" si="4"/>
        <v>57.926672421418118</v>
      </c>
      <c r="D29" s="16">
        <f t="shared" si="4"/>
        <v>57.661612903481284</v>
      </c>
      <c r="E29" s="16">
        <f t="shared" si="1"/>
        <v>58.191731939354952</v>
      </c>
      <c r="F29" s="16">
        <f t="shared" si="2"/>
        <v>0.17539592524119624</v>
      </c>
      <c r="G29" s="18">
        <f t="shared" si="3"/>
        <v>58.494207293837206</v>
      </c>
    </row>
    <row r="30" spans="1:7" x14ac:dyDescent="0.3">
      <c r="A30" s="13">
        <v>29</v>
      </c>
      <c r="B30" s="2">
        <v>58.299999</v>
      </c>
      <c r="C30" s="16">
        <f t="shared" si="4"/>
        <v>58.075336631797811</v>
      </c>
      <c r="D30" s="16">
        <f t="shared" si="4"/>
        <v>57.82636386125975</v>
      </c>
      <c r="E30" s="16">
        <f t="shared" si="1"/>
        <v>58.324309402335871</v>
      </c>
      <c r="F30" s="16">
        <f t="shared" si="2"/>
        <v>0.16475095777844811</v>
      </c>
      <c r="G30" s="18">
        <f t="shared" si="3"/>
        <v>58.367127864596149</v>
      </c>
    </row>
    <row r="31" spans="1:7" x14ac:dyDescent="0.3">
      <c r="A31" s="13">
        <v>30</v>
      </c>
      <c r="B31" s="2">
        <v>57.939999</v>
      </c>
      <c r="C31" s="16">
        <f t="shared" si="4"/>
        <v>58.02144316875453</v>
      </c>
      <c r="D31" s="16">
        <f t="shared" si="4"/>
        <v>57.904047350392233</v>
      </c>
      <c r="E31" s="16">
        <f t="shared" si="1"/>
        <v>58.138838987116827</v>
      </c>
      <c r="F31" s="16">
        <f t="shared" si="2"/>
        <v>7.7683489132465339E-2</v>
      </c>
      <c r="G31" s="18">
        <f t="shared" si="3"/>
        <v>58.489060360114316</v>
      </c>
    </row>
    <row r="32" spans="1:7" x14ac:dyDescent="0.3">
      <c r="A32" s="13">
        <v>31</v>
      </c>
      <c r="B32" s="2">
        <v>58.119999</v>
      </c>
      <c r="C32" s="16">
        <f t="shared" si="4"/>
        <v>58.060689570353041</v>
      </c>
      <c r="D32" s="16">
        <f t="shared" si="4"/>
        <v>57.966424618121344</v>
      </c>
      <c r="E32" s="16">
        <f t="shared" si="1"/>
        <v>58.154954522584738</v>
      </c>
      <c r="F32" s="16">
        <f t="shared" si="2"/>
        <v>6.2377267729113541E-2</v>
      </c>
      <c r="G32" s="18">
        <f t="shared" si="3"/>
        <v>58.216522476249295</v>
      </c>
    </row>
    <row r="33" spans="1:7" x14ac:dyDescent="0.3">
      <c r="A33" s="13">
        <v>32</v>
      </c>
      <c r="B33" s="2">
        <v>57.439999</v>
      </c>
      <c r="C33" s="16">
        <f t="shared" si="4"/>
        <v>57.813521329928882</v>
      </c>
      <c r="D33" s="16">
        <f t="shared" si="4"/>
        <v>57.905536248774759</v>
      </c>
      <c r="E33" s="16">
        <f t="shared" si="1"/>
        <v>57.721506411083006</v>
      </c>
      <c r="F33" s="16">
        <f t="shared" si="2"/>
        <v>-6.0888369346586479E-2</v>
      </c>
      <c r="G33" s="18">
        <f t="shared" si="3"/>
        <v>58.21733179031385</v>
      </c>
    </row>
    <row r="34" spans="1:7" x14ac:dyDescent="0.3">
      <c r="A34" s="13">
        <v>33</v>
      </c>
      <c r="B34" s="2">
        <v>57.560001</v>
      </c>
      <c r="C34" s="16">
        <f t="shared" si="4"/>
        <v>57.712565754230944</v>
      </c>
      <c r="D34" s="16">
        <f t="shared" si="4"/>
        <v>57.82869252040453</v>
      </c>
      <c r="E34" s="16">
        <f t="shared" si="1"/>
        <v>57.596438988057358</v>
      </c>
      <c r="F34" s="16">
        <f t="shared" si="2"/>
        <v>-7.6843728370237757E-2</v>
      </c>
      <c r="G34" s="18">
        <f t="shared" si="3"/>
        <v>57.66061804173642</v>
      </c>
    </row>
    <row r="35" spans="1:7" x14ac:dyDescent="0.3">
      <c r="A35" s="13">
        <v>34</v>
      </c>
      <c r="B35" s="2">
        <v>57.599997999999999</v>
      </c>
      <c r="C35" s="16">
        <f t="shared" si="4"/>
        <v>57.667739595963496</v>
      </c>
      <c r="D35" s="16">
        <f t="shared" si="4"/>
        <v>57.764598665873137</v>
      </c>
      <c r="E35" s="16">
        <f t="shared" si="1"/>
        <v>57.570880526053855</v>
      </c>
      <c r="F35" s="16">
        <f t="shared" si="2"/>
        <v>-6.4093854531387773E-2</v>
      </c>
      <c r="G35" s="18">
        <f t="shared" si="3"/>
        <v>57.519595259687122</v>
      </c>
    </row>
    <row r="36" spans="1:7" x14ac:dyDescent="0.3">
      <c r="A36" s="13">
        <v>35</v>
      </c>
      <c r="B36" s="2">
        <v>57.619999</v>
      </c>
      <c r="C36" s="16">
        <f t="shared" ref="C36:D51" si="5">$H$1*B36+(1-$H$1)*C35</f>
        <v>57.648728578776002</v>
      </c>
      <c r="D36" s="16">
        <f t="shared" si="5"/>
        <v>57.718457469416265</v>
      </c>
      <c r="E36" s="16">
        <f t="shared" si="1"/>
        <v>57.578999688135738</v>
      </c>
      <c r="F36" s="16">
        <f t="shared" si="2"/>
        <v>-4.6141196456886864E-2</v>
      </c>
      <c r="G36" s="18">
        <f t="shared" si="3"/>
        <v>57.50678667152247</v>
      </c>
    </row>
    <row r="37" spans="1:7" x14ac:dyDescent="0.3">
      <c r="A37" s="13">
        <v>36</v>
      </c>
      <c r="B37" s="2">
        <v>57.669998</v>
      </c>
      <c r="C37" s="16">
        <f t="shared" si="5"/>
        <v>57.657198379462343</v>
      </c>
      <c r="D37" s="16">
        <f t="shared" si="5"/>
        <v>57.694063186343328</v>
      </c>
      <c r="E37" s="16">
        <f t="shared" si="1"/>
        <v>57.620333572581359</v>
      </c>
      <c r="F37" s="16">
        <f t="shared" si="2"/>
        <v>-2.4394283072940712E-2</v>
      </c>
      <c r="G37" s="18">
        <f t="shared" si="3"/>
        <v>57.532858491678851</v>
      </c>
    </row>
    <row r="38" spans="1:7" x14ac:dyDescent="0.3">
      <c r="A38" s="13">
        <v>37</v>
      </c>
      <c r="B38" s="2">
        <v>57.889999000000003</v>
      </c>
      <c r="C38" s="16">
        <f t="shared" si="5"/>
        <v>57.749903057922694</v>
      </c>
      <c r="D38" s="16">
        <f t="shared" si="5"/>
        <v>57.716299455851875</v>
      </c>
      <c r="E38" s="16">
        <f t="shared" si="1"/>
        <v>57.783506659993513</v>
      </c>
      <c r="F38" s="16">
        <f t="shared" si="2"/>
        <v>2.2236269508544498E-2</v>
      </c>
      <c r="G38" s="18">
        <f t="shared" si="3"/>
        <v>57.595939289508415</v>
      </c>
    </row>
    <row r="39" spans="1:7" x14ac:dyDescent="0.3">
      <c r="A39" s="13">
        <v>38</v>
      </c>
      <c r="B39" s="2">
        <v>57.950001</v>
      </c>
      <c r="C39" s="16">
        <f t="shared" si="5"/>
        <v>57.829585042180341</v>
      </c>
      <c r="D39" s="16">
        <f t="shared" si="5"/>
        <v>57.761411465564379</v>
      </c>
      <c r="E39" s="16">
        <f t="shared" si="1"/>
        <v>57.897758618796303</v>
      </c>
      <c r="F39" s="16">
        <f t="shared" si="2"/>
        <v>4.5112009712504543E-2</v>
      </c>
      <c r="G39" s="18">
        <f t="shared" si="3"/>
        <v>57.80574292950206</v>
      </c>
    </row>
    <row r="40" spans="1:7" x14ac:dyDescent="0.3">
      <c r="A40" s="13">
        <v>39</v>
      </c>
      <c r="B40" s="2">
        <v>58.169998</v>
      </c>
      <c r="C40" s="16">
        <f t="shared" si="5"/>
        <v>57.965142557987313</v>
      </c>
      <c r="D40" s="16">
        <f t="shared" si="5"/>
        <v>57.842540224464699</v>
      </c>
      <c r="E40" s="16">
        <f t="shared" si="1"/>
        <v>58.087744891509928</v>
      </c>
      <c r="F40" s="16">
        <f t="shared" si="2"/>
        <v>8.1128758900305922E-2</v>
      </c>
      <c r="G40" s="18">
        <f t="shared" si="3"/>
        <v>57.942870628508807</v>
      </c>
    </row>
    <row r="41" spans="1:7" x14ac:dyDescent="0.3">
      <c r="A41" s="13">
        <v>40</v>
      </c>
      <c r="B41" s="2">
        <v>58.029998999999997</v>
      </c>
      <c r="C41" s="16">
        <f t="shared" si="5"/>
        <v>57.990969360291288</v>
      </c>
      <c r="D41" s="16">
        <f t="shared" si="5"/>
        <v>57.90164691962373</v>
      </c>
      <c r="E41" s="16">
        <f t="shared" si="1"/>
        <v>58.080291800958847</v>
      </c>
      <c r="F41" s="16">
        <f t="shared" si="2"/>
        <v>5.9106695159016454E-2</v>
      </c>
      <c r="G41" s="18">
        <f t="shared" si="3"/>
        <v>58.168873650410234</v>
      </c>
    </row>
    <row r="42" spans="1:7" x14ac:dyDescent="0.3">
      <c r="A42" s="13">
        <v>41</v>
      </c>
      <c r="B42" s="2">
        <v>58.099997999999999</v>
      </c>
      <c r="C42" s="16">
        <f t="shared" si="5"/>
        <v>58.034386190383159</v>
      </c>
      <c r="D42" s="16">
        <f t="shared" si="5"/>
        <v>57.954505676556565</v>
      </c>
      <c r="E42" s="16">
        <f t="shared" si="1"/>
        <v>58.114266704209754</v>
      </c>
      <c r="F42" s="16">
        <f t="shared" si="2"/>
        <v>5.2858756932835919E-2</v>
      </c>
      <c r="G42" s="18">
        <f t="shared" si="3"/>
        <v>58.139398496117863</v>
      </c>
    </row>
    <row r="43" spans="1:7" x14ac:dyDescent="0.3">
      <c r="A43" s="13">
        <v>42</v>
      </c>
      <c r="B43" s="2">
        <v>57.889999000000003</v>
      </c>
      <c r="C43" s="16">
        <f t="shared" si="5"/>
        <v>57.976889058170414</v>
      </c>
      <c r="D43" s="16">
        <f t="shared" si="5"/>
        <v>57.96341907288074</v>
      </c>
      <c r="E43" s="16">
        <f t="shared" si="1"/>
        <v>57.990359043460089</v>
      </c>
      <c r="F43" s="16">
        <f t="shared" si="2"/>
        <v>8.9133963241824869E-3</v>
      </c>
      <c r="G43" s="18">
        <f t="shared" si="3"/>
        <v>58.167125461142589</v>
      </c>
    </row>
    <row r="44" spans="1:7" x14ac:dyDescent="0.3">
      <c r="A44" s="13">
        <v>43</v>
      </c>
      <c r="B44" s="2">
        <v>57.459999000000003</v>
      </c>
      <c r="C44" s="16">
        <f t="shared" si="5"/>
        <v>57.771055729499011</v>
      </c>
      <c r="D44" s="16">
        <f t="shared" si="5"/>
        <v>57.886817121156668</v>
      </c>
      <c r="E44" s="16">
        <f t="shared" si="1"/>
        <v>57.655294337841354</v>
      </c>
      <c r="F44" s="16">
        <f t="shared" si="2"/>
        <v>-7.6601951724072095E-2</v>
      </c>
      <c r="G44" s="18">
        <f>E43+F43</f>
        <v>57.999272439784271</v>
      </c>
    </row>
    <row r="45" spans="1:7" x14ac:dyDescent="0.3">
      <c r="A45" s="13">
        <v>44</v>
      </c>
      <c r="B45" s="2">
        <v>57.59</v>
      </c>
      <c r="C45" s="16">
        <f t="shared" si="5"/>
        <v>57.698956638234378</v>
      </c>
      <c r="D45" s="16">
        <f t="shared" si="5"/>
        <v>57.812008275611092</v>
      </c>
      <c r="E45" s="16">
        <f t="shared" si="1"/>
        <v>57.585905000857665</v>
      </c>
      <c r="F45" s="16">
        <f t="shared" si="2"/>
        <v>-7.4808845545573974E-2</v>
      </c>
      <c r="G45" s="18">
        <f t="shared" ref="G45:G52" si="6">E44+F44</f>
        <v>57.578692386117282</v>
      </c>
    </row>
    <row r="46" spans="1:7" x14ac:dyDescent="0.3">
      <c r="A46" s="13">
        <v>45</v>
      </c>
      <c r="B46" s="2">
        <v>57.669998</v>
      </c>
      <c r="C46" s="16">
        <f t="shared" si="5"/>
        <v>57.687424876678222</v>
      </c>
      <c r="D46" s="16">
        <f t="shared" si="5"/>
        <v>57.762397308454332</v>
      </c>
      <c r="E46" s="16">
        <f t="shared" si="1"/>
        <v>57.612452444902111</v>
      </c>
      <c r="F46" s="16">
        <f t="shared" si="2"/>
        <v>-4.9610967156769416E-2</v>
      </c>
      <c r="G46" s="18">
        <f t="shared" si="6"/>
        <v>57.511096155312089</v>
      </c>
    </row>
    <row r="47" spans="1:7" x14ac:dyDescent="0.3">
      <c r="A47" s="13">
        <v>46</v>
      </c>
      <c r="B47" s="2">
        <v>57.610000999999997</v>
      </c>
      <c r="C47" s="16">
        <f t="shared" si="5"/>
        <v>57.656593534493524</v>
      </c>
      <c r="D47" s="16">
        <f t="shared" si="5"/>
        <v>57.720264667990264</v>
      </c>
      <c r="E47" s="16">
        <f t="shared" si="1"/>
        <v>57.592922400996784</v>
      </c>
      <c r="F47" s="16">
        <f t="shared" si="2"/>
        <v>-4.2132640464085575E-2</v>
      </c>
      <c r="G47" s="18">
        <f t="shared" si="6"/>
        <v>57.562841477745344</v>
      </c>
    </row>
    <row r="48" spans="1:7" x14ac:dyDescent="0.3">
      <c r="A48" s="13">
        <v>47</v>
      </c>
      <c r="B48" s="2">
        <v>57.66</v>
      </c>
      <c r="C48" s="16">
        <f t="shared" si="5"/>
        <v>57.65795003985307</v>
      </c>
      <c r="D48" s="16">
        <f t="shared" si="5"/>
        <v>57.695450053873294</v>
      </c>
      <c r="E48" s="16">
        <f t="shared" si="1"/>
        <v>57.620450025832845</v>
      </c>
      <c r="F48" s="16">
        <f t="shared" si="2"/>
        <v>-2.4814614116979473E-2</v>
      </c>
      <c r="G48" s="18">
        <f t="shared" si="6"/>
        <v>57.550789760532702</v>
      </c>
    </row>
    <row r="49" spans="1:7" x14ac:dyDescent="0.3">
      <c r="A49" s="13">
        <v>48</v>
      </c>
      <c r="B49" s="2">
        <v>57.43</v>
      </c>
      <c r="C49" s="16">
        <f t="shared" si="5"/>
        <v>57.567176934949842</v>
      </c>
      <c r="D49" s="16">
        <f t="shared" si="5"/>
        <v>57.644369785197725</v>
      </c>
      <c r="E49" s="16">
        <f t="shared" si="1"/>
        <v>57.489984084701959</v>
      </c>
      <c r="F49" s="16">
        <f t="shared" si="2"/>
        <v>-5.1080268675577523E-2</v>
      </c>
      <c r="G49" s="18">
        <f t="shared" si="6"/>
        <v>57.595635411715868</v>
      </c>
    </row>
    <row r="50" spans="1:7" x14ac:dyDescent="0.3">
      <c r="A50" s="13">
        <v>49</v>
      </c>
      <c r="B50" s="2">
        <v>56.209999000000003</v>
      </c>
      <c r="C50" s="16">
        <f t="shared" si="5"/>
        <v>57.026728443951747</v>
      </c>
      <c r="D50" s="16">
        <f t="shared" si="5"/>
        <v>57.398415793272001</v>
      </c>
      <c r="E50" s="16">
        <f t="shared" si="1"/>
        <v>56.655041094631493</v>
      </c>
      <c r="F50" s="16">
        <f t="shared" si="2"/>
        <v>-0.2459539919257292</v>
      </c>
      <c r="G50" s="18">
        <f t="shared" si="6"/>
        <v>57.438903816026382</v>
      </c>
    </row>
    <row r="51" spans="1:7" x14ac:dyDescent="0.3">
      <c r="A51" s="13">
        <v>50</v>
      </c>
      <c r="B51" s="2">
        <v>57.049999</v>
      </c>
      <c r="C51" s="16">
        <f t="shared" si="5"/>
        <v>57.035995126364639</v>
      </c>
      <c r="D51" s="16">
        <f t="shared" si="5"/>
        <v>57.254094479542537</v>
      </c>
      <c r="E51" s="16">
        <f t="shared" si="1"/>
        <v>56.817895773186741</v>
      </c>
      <c r="F51" s="16">
        <f t="shared" si="2"/>
        <v>-0.14432131372946999</v>
      </c>
      <c r="G51" s="18">
        <f t="shared" si="6"/>
        <v>56.409087102705762</v>
      </c>
    </row>
    <row r="52" spans="1:7" x14ac:dyDescent="0.3">
      <c r="A52">
        <v>1</v>
      </c>
      <c r="G52" s="18">
        <f t="shared" si="6"/>
        <v>56.673574459457271</v>
      </c>
    </row>
    <row r="53" spans="1:7" x14ac:dyDescent="0.3">
      <c r="A53">
        <v>2</v>
      </c>
      <c r="G53" s="30">
        <f>$E$51+$F$51*A53</f>
        <v>56.5292531457278</v>
      </c>
    </row>
    <row r="54" spans="1:7" x14ac:dyDescent="0.3">
      <c r="A54">
        <v>3</v>
      </c>
      <c r="G54" s="30">
        <f t="shared" ref="G54:G57" si="7">$E$51+$F$51*A54</f>
        <v>56.38493183199833</v>
      </c>
    </row>
    <row r="55" spans="1:7" x14ac:dyDescent="0.3">
      <c r="A55">
        <v>4</v>
      </c>
      <c r="G55" s="30">
        <f t="shared" si="7"/>
        <v>56.240610518268859</v>
      </c>
    </row>
    <row r="56" spans="1:7" x14ac:dyDescent="0.3">
      <c r="A56">
        <v>5</v>
      </c>
      <c r="G56" s="30">
        <f t="shared" si="7"/>
        <v>56.096289204539389</v>
      </c>
    </row>
    <row r="57" spans="1:7" x14ac:dyDescent="0.3">
      <c r="A57">
        <v>6</v>
      </c>
      <c r="G57" s="30">
        <f t="shared" si="7"/>
        <v>55.951967890809918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J3" sqref="J3"/>
    </sheetView>
  </sheetViews>
  <sheetFormatPr defaultRowHeight="14.4" x14ac:dyDescent="0.3"/>
  <cols>
    <col min="1" max="2" width="9.33203125" customWidth="1"/>
    <col min="3" max="3" width="12.5546875" customWidth="1"/>
    <col min="4" max="4" width="12.88671875" customWidth="1"/>
    <col min="5" max="5" width="12.6640625" customWidth="1"/>
    <col min="6" max="6" width="12" customWidth="1"/>
    <col min="7" max="9" width="14.109375" customWidth="1"/>
    <col min="10" max="11" width="9.109375" customWidth="1"/>
  </cols>
  <sheetData>
    <row r="1" spans="1:12" x14ac:dyDescent="0.3">
      <c r="A1" s="4" t="s">
        <v>0</v>
      </c>
      <c r="B1" s="5" t="s">
        <v>1</v>
      </c>
      <c r="C1" s="5" t="s">
        <v>13</v>
      </c>
      <c r="D1" s="5" t="s">
        <v>14</v>
      </c>
      <c r="E1" s="6" t="s">
        <v>19</v>
      </c>
      <c r="F1" s="7" t="s">
        <v>20</v>
      </c>
      <c r="G1" s="4" t="s">
        <v>21</v>
      </c>
      <c r="H1" s="5" t="s">
        <v>22</v>
      </c>
      <c r="I1" s="7" t="s">
        <v>23</v>
      </c>
      <c r="J1" s="23">
        <v>0.35</v>
      </c>
      <c r="K1" s="24" t="s">
        <v>16</v>
      </c>
      <c r="L1" s="22" t="s">
        <v>24</v>
      </c>
    </row>
    <row r="2" spans="1:12" x14ac:dyDescent="0.3">
      <c r="A2" s="8">
        <v>1</v>
      </c>
      <c r="B2" s="2">
        <v>51.16</v>
      </c>
      <c r="C2" s="16">
        <f>$B$2</f>
        <v>51.16</v>
      </c>
      <c r="D2" s="16">
        <f>$B$2</f>
        <v>51.16</v>
      </c>
      <c r="E2" s="16">
        <f>$B$2</f>
        <v>51.16</v>
      </c>
      <c r="F2" s="25"/>
      <c r="G2" s="25"/>
      <c r="H2" s="25"/>
      <c r="I2" s="26"/>
    </row>
    <row r="3" spans="1:12" x14ac:dyDescent="0.3">
      <c r="A3" s="13">
        <v>2</v>
      </c>
      <c r="B3" s="2">
        <v>51.169998</v>
      </c>
      <c r="C3" s="16">
        <f t="shared" ref="C3:E18" si="0">$J$1*B3+(1-$J$1)*C2</f>
        <v>51.163499299999998</v>
      </c>
      <c r="D3" s="16">
        <f t="shared" si="0"/>
        <v>51.161224754999992</v>
      </c>
      <c r="E3" s="16">
        <f t="shared" si="0"/>
        <v>51.160428664249991</v>
      </c>
      <c r="F3" s="25">
        <f>(3*C3)-(3*D3)+E3</f>
        <v>51.167252299249981</v>
      </c>
      <c r="G3" s="25">
        <f t="shared" ref="G3:G21" si="1">($J$1/(2*(1-$J$1)^2)*((6-5*$J$1)*C3-2*(5-4*$J$1)*D3+(4-3*$J$1)*E3))</f>
        <v>3.0312686250098943E-3</v>
      </c>
      <c r="H3" s="25">
        <f t="shared" ref="H3:H21" si="2">($J$1^2/(2*((1-$J$1)^2))*(C3-2*D3+E3))</f>
        <v>2.1433212500076201E-4</v>
      </c>
      <c r="I3" s="26"/>
    </row>
    <row r="4" spans="1:12" x14ac:dyDescent="0.3">
      <c r="A4" s="13">
        <v>3</v>
      </c>
      <c r="B4" s="2">
        <v>51.380001</v>
      </c>
      <c r="C4" s="16">
        <f t="shared" si="0"/>
        <v>51.239274894999994</v>
      </c>
      <c r="D4" s="16">
        <f t="shared" si="0"/>
        <v>51.188542303999995</v>
      </c>
      <c r="E4" s="16">
        <f t="shared" si="0"/>
        <v>51.170268438162495</v>
      </c>
      <c r="F4" s="25">
        <f t="shared" ref="F4:F21" si="3">(3*C4)-(3*D4)+E4</f>
        <v>51.322466211162507</v>
      </c>
      <c r="G4" s="25">
        <f t="shared" si="1"/>
        <v>6.697865400624807E-2</v>
      </c>
      <c r="H4" s="25">
        <f t="shared" si="2"/>
        <v>4.7055548312498587E-3</v>
      </c>
      <c r="I4" s="26">
        <f t="shared" ref="I4:I21" si="4">F3+G3+H3</f>
        <v>51.170497899999987</v>
      </c>
    </row>
    <row r="5" spans="1:12" x14ac:dyDescent="0.3">
      <c r="A5" s="13">
        <v>4</v>
      </c>
      <c r="B5" s="2">
        <v>51.380001</v>
      </c>
      <c r="C5" s="16">
        <f t="shared" si="0"/>
        <v>51.288529031749995</v>
      </c>
      <c r="D5" s="16">
        <f t="shared" si="0"/>
        <v>51.223537658712495</v>
      </c>
      <c r="E5" s="16">
        <f t="shared" si="0"/>
        <v>51.188912665354991</v>
      </c>
      <c r="F5" s="25">
        <f t="shared" si="3"/>
        <v>51.383886784467506</v>
      </c>
      <c r="G5" s="25">
        <f t="shared" si="1"/>
        <v>7.2099836392498381E-2</v>
      </c>
      <c r="H5" s="25">
        <f t="shared" si="2"/>
        <v>4.4022266399995156E-3</v>
      </c>
      <c r="I5" s="26">
        <f t="shared" si="4"/>
        <v>51.394150420000003</v>
      </c>
    </row>
    <row r="6" spans="1:12" x14ac:dyDescent="0.3">
      <c r="A6" s="13">
        <v>5</v>
      </c>
      <c r="B6" s="2">
        <v>52.299999</v>
      </c>
      <c r="C6" s="16">
        <f t="shared" si="0"/>
        <v>51.642543520637496</v>
      </c>
      <c r="D6" s="16">
        <f t="shared" si="0"/>
        <v>51.370189710386242</v>
      </c>
      <c r="E6" s="16">
        <f t="shared" si="0"/>
        <v>51.252359631115922</v>
      </c>
      <c r="F6" s="25">
        <f t="shared" si="3"/>
        <v>52.069421061869662</v>
      </c>
      <c r="G6" s="25">
        <f t="shared" si="1"/>
        <v>0.33546359278358528</v>
      </c>
      <c r="H6" s="25">
        <f t="shared" si="2"/>
        <v>2.2401369284218202E-2</v>
      </c>
      <c r="I6" s="26">
        <f t="shared" si="4"/>
        <v>51.460388847499999</v>
      </c>
    </row>
    <row r="7" spans="1:12" x14ac:dyDescent="0.3">
      <c r="A7" s="13">
        <v>6</v>
      </c>
      <c r="B7" s="2">
        <v>52.59</v>
      </c>
      <c r="C7" s="16">
        <f t="shared" si="0"/>
        <v>51.974153288414378</v>
      </c>
      <c r="D7" s="16">
        <f t="shared" si="0"/>
        <v>51.58157696269609</v>
      </c>
      <c r="E7" s="16">
        <f t="shared" si="0"/>
        <v>51.367585697168977</v>
      </c>
      <c r="F7" s="25">
        <f t="shared" si="3"/>
        <v>52.545314674323834</v>
      </c>
      <c r="G7" s="25">
        <f t="shared" si="1"/>
        <v>0.42959917496946631</v>
      </c>
      <c r="H7" s="25">
        <f t="shared" si="2"/>
        <v>2.5889550146057864E-2</v>
      </c>
      <c r="I7" s="26">
        <f t="shared" si="4"/>
        <v>52.427286023937462</v>
      </c>
    </row>
    <row r="8" spans="1:12" x14ac:dyDescent="0.3">
      <c r="A8" s="13">
        <v>7</v>
      </c>
      <c r="B8" s="2">
        <v>53.209999000000003</v>
      </c>
      <c r="C8" s="16">
        <f t="shared" si="0"/>
        <v>52.406699287469344</v>
      </c>
      <c r="D8" s="16">
        <f t="shared" si="0"/>
        <v>51.870369776366729</v>
      </c>
      <c r="E8" s="16">
        <f t="shared" si="0"/>
        <v>51.543560124888188</v>
      </c>
      <c r="F8" s="25">
        <f t="shared" si="3"/>
        <v>53.152548658196025</v>
      </c>
      <c r="G8" s="25">
        <f t="shared" si="1"/>
        <v>0.54480376640656791</v>
      </c>
      <c r="H8" s="25">
        <f t="shared" si="2"/>
        <v>3.0374180833075734E-2</v>
      </c>
      <c r="I8" s="26">
        <f t="shared" si="4"/>
        <v>53.000803399439356</v>
      </c>
    </row>
    <row r="9" spans="1:12" x14ac:dyDescent="0.3">
      <c r="A9" s="13">
        <v>8</v>
      </c>
      <c r="B9" s="2">
        <v>53.509998000000003</v>
      </c>
      <c r="C9" s="16">
        <f t="shared" si="0"/>
        <v>52.792853836855073</v>
      </c>
      <c r="D9" s="16">
        <f t="shared" si="0"/>
        <v>52.19323919753765</v>
      </c>
      <c r="E9" s="16">
        <f t="shared" si="0"/>
        <v>51.770947800315497</v>
      </c>
      <c r="F9" s="25">
        <f t="shared" si="3"/>
        <v>53.569791718267766</v>
      </c>
      <c r="G9" s="25">
        <f t="shared" si="1"/>
        <v>0.53953953651217412</v>
      </c>
      <c r="H9" s="25">
        <f t="shared" si="2"/>
        <v>2.5706623854047941E-2</v>
      </c>
      <c r="I9" s="26">
        <f t="shared" si="4"/>
        <v>53.72772660543567</v>
      </c>
    </row>
    <row r="10" spans="1:12" x14ac:dyDescent="0.3">
      <c r="A10" s="13">
        <v>9</v>
      </c>
      <c r="B10" s="2">
        <v>53.740001999999997</v>
      </c>
      <c r="C10" s="16">
        <f t="shared" si="0"/>
        <v>53.124355693955799</v>
      </c>
      <c r="D10" s="16">
        <f t="shared" si="0"/>
        <v>52.519129971284002</v>
      </c>
      <c r="E10" s="16">
        <f t="shared" si="0"/>
        <v>52.032811560154478</v>
      </c>
      <c r="F10" s="25">
        <f t="shared" si="3"/>
        <v>53.848488728169862</v>
      </c>
      <c r="G10" s="25">
        <f t="shared" si="1"/>
        <v>0.47118284376693453</v>
      </c>
      <c r="H10" s="25">
        <f t="shared" si="2"/>
        <v>1.7238042205832468E-2</v>
      </c>
      <c r="I10" s="26">
        <f t="shared" si="4"/>
        <v>54.135037878633987</v>
      </c>
    </row>
    <row r="11" spans="1:12" x14ac:dyDescent="0.3">
      <c r="A11" s="13">
        <v>10</v>
      </c>
      <c r="B11" s="2">
        <v>53.700001</v>
      </c>
      <c r="C11" s="16">
        <f t="shared" si="0"/>
        <v>53.325831551071275</v>
      </c>
      <c r="D11" s="16">
        <f t="shared" si="0"/>
        <v>52.80147552420955</v>
      </c>
      <c r="E11" s="16">
        <f t="shared" si="0"/>
        <v>52.301843947573751</v>
      </c>
      <c r="F11" s="25">
        <f t="shared" si="3"/>
        <v>53.87491202815891</v>
      </c>
      <c r="G11" s="25">
        <f t="shared" si="1"/>
        <v>0.31255619772823839</v>
      </c>
      <c r="H11" s="25">
        <f t="shared" si="2"/>
        <v>3.584313790148883E-3</v>
      </c>
      <c r="I11" s="26">
        <f t="shared" si="4"/>
        <v>54.336909614142627</v>
      </c>
    </row>
    <row r="12" spans="1:12" x14ac:dyDescent="0.3">
      <c r="A12" s="13">
        <v>11</v>
      </c>
      <c r="B12" s="2">
        <v>53.959999000000003</v>
      </c>
      <c r="C12" s="16">
        <f t="shared" si="0"/>
        <v>53.547790158196335</v>
      </c>
      <c r="D12" s="16">
        <f t="shared" si="0"/>
        <v>53.062685646104924</v>
      </c>
      <c r="E12" s="16">
        <f t="shared" si="0"/>
        <v>52.568138542059657</v>
      </c>
      <c r="F12" s="25">
        <f t="shared" si="3"/>
        <v>54.023452078333875</v>
      </c>
      <c r="G12" s="25">
        <f t="shared" si="1"/>
        <v>0.24967228024761509</v>
      </c>
      <c r="H12" s="25">
        <f t="shared" si="2"/>
        <v>-1.3688964666833455E-3</v>
      </c>
      <c r="I12" s="26">
        <f t="shared" si="4"/>
        <v>54.191052539677301</v>
      </c>
    </row>
    <row r="13" spans="1:12" x14ac:dyDescent="0.3">
      <c r="A13" s="13">
        <v>12</v>
      </c>
      <c r="B13" s="2">
        <v>53.09</v>
      </c>
      <c r="C13" s="16">
        <f t="shared" si="0"/>
        <v>53.387563602827619</v>
      </c>
      <c r="D13" s="16">
        <f t="shared" si="0"/>
        <v>53.17639293095786</v>
      </c>
      <c r="E13" s="16">
        <f t="shared" si="0"/>
        <v>52.781027578174033</v>
      </c>
      <c r="F13" s="25">
        <f t="shared" si="3"/>
        <v>53.414539593783317</v>
      </c>
      <c r="G13" s="25">
        <f t="shared" si="1"/>
        <v>-0.11135899685565061</v>
      </c>
      <c r="H13" s="25">
        <f t="shared" si="2"/>
        <v>-2.6702779185767245E-2</v>
      </c>
      <c r="I13" s="26">
        <f t="shared" si="4"/>
        <v>54.271755462114811</v>
      </c>
    </row>
    <row r="14" spans="1:12" x14ac:dyDescent="0.3">
      <c r="A14" s="13">
        <v>13</v>
      </c>
      <c r="B14" s="2">
        <v>55.91</v>
      </c>
      <c r="C14" s="16">
        <f t="shared" si="0"/>
        <v>54.270416341837944</v>
      </c>
      <c r="D14" s="16">
        <f t="shared" si="0"/>
        <v>53.559301124765888</v>
      </c>
      <c r="E14" s="16">
        <f t="shared" si="0"/>
        <v>53.053423319481183</v>
      </c>
      <c r="F14" s="25">
        <f t="shared" si="3"/>
        <v>55.186768970697344</v>
      </c>
      <c r="G14" s="25">
        <f t="shared" si="1"/>
        <v>0.63368645140618252</v>
      </c>
      <c r="H14" s="25">
        <f t="shared" si="2"/>
        <v>2.9753352596391145E-2</v>
      </c>
      <c r="I14" s="26">
        <f t="shared" si="4"/>
        <v>53.276477817741899</v>
      </c>
    </row>
    <row r="15" spans="1:12" x14ac:dyDescent="0.3">
      <c r="A15" s="13">
        <v>14</v>
      </c>
      <c r="B15" s="2">
        <v>55.799999</v>
      </c>
      <c r="C15" s="16">
        <f t="shared" si="0"/>
        <v>54.805770272194664</v>
      </c>
      <c r="D15" s="16">
        <f t="shared" si="0"/>
        <v>53.995565326365956</v>
      </c>
      <c r="E15" s="16">
        <f t="shared" si="0"/>
        <v>53.383173021890855</v>
      </c>
      <c r="F15" s="25">
        <f t="shared" si="3"/>
        <v>55.813787859376987</v>
      </c>
      <c r="G15" s="25">
        <f t="shared" si="1"/>
        <v>0.67797018053214397</v>
      </c>
      <c r="H15" s="25">
        <f t="shared" si="2"/>
        <v>2.867698055126261E-2</v>
      </c>
      <c r="I15" s="26">
        <f t="shared" si="4"/>
        <v>55.850208774699922</v>
      </c>
    </row>
    <row r="16" spans="1:12" x14ac:dyDescent="0.3">
      <c r="A16" s="13">
        <v>15</v>
      </c>
      <c r="B16" s="2">
        <v>56.57</v>
      </c>
      <c r="C16" s="16">
        <f t="shared" si="0"/>
        <v>55.423250676926529</v>
      </c>
      <c r="D16" s="16">
        <f t="shared" si="0"/>
        <v>54.495255199062157</v>
      </c>
      <c r="E16" s="16">
        <f t="shared" si="0"/>
        <v>53.772401783900811</v>
      </c>
      <c r="F16" s="25">
        <f t="shared" si="3"/>
        <v>56.556388217493939</v>
      </c>
      <c r="G16" s="25">
        <f t="shared" si="1"/>
        <v>0.75035162386884191</v>
      </c>
      <c r="H16" s="25">
        <f t="shared" si="2"/>
        <v>2.9739529800142724E-2</v>
      </c>
      <c r="I16" s="26">
        <f t="shared" si="4"/>
        <v>56.52043502046039</v>
      </c>
    </row>
    <row r="17" spans="1:9" x14ac:dyDescent="0.3">
      <c r="A17" s="13">
        <v>16</v>
      </c>
      <c r="B17" s="2">
        <v>56.73</v>
      </c>
      <c r="C17" s="16">
        <f t="shared" si="0"/>
        <v>55.880612940002244</v>
      </c>
      <c r="D17" s="16">
        <f t="shared" si="0"/>
        <v>54.98013040839119</v>
      </c>
      <c r="E17" s="16">
        <f t="shared" si="0"/>
        <v>54.195106802472452</v>
      </c>
      <c r="F17" s="25">
        <f t="shared" si="3"/>
        <v>56.896554397305607</v>
      </c>
      <c r="G17" s="25">
        <f t="shared" si="1"/>
        <v>0.62595371912467235</v>
      </c>
      <c r="H17" s="25">
        <f t="shared" si="2"/>
        <v>1.6738128280838701E-2</v>
      </c>
      <c r="I17" s="26">
        <f t="shared" si="4"/>
        <v>57.33647937116293</v>
      </c>
    </row>
    <row r="18" spans="1:9" x14ac:dyDescent="0.3">
      <c r="A18" s="13">
        <v>17</v>
      </c>
      <c r="B18" s="2">
        <v>56.759998000000003</v>
      </c>
      <c r="C18" s="16">
        <f t="shared" si="0"/>
        <v>56.188397711001457</v>
      </c>
      <c r="D18" s="16">
        <f t="shared" si="0"/>
        <v>55.403023964304786</v>
      </c>
      <c r="E18" s="16">
        <f t="shared" si="0"/>
        <v>54.617877809113772</v>
      </c>
      <c r="F18" s="25">
        <f t="shared" si="3"/>
        <v>56.973999049203776</v>
      </c>
      <c r="G18" s="25">
        <f t="shared" si="1"/>
        <v>0.42317164849298466</v>
      </c>
      <c r="H18" s="25">
        <f t="shared" si="2"/>
        <v>3.2994034843587437E-5</v>
      </c>
      <c r="I18" s="26">
        <f t="shared" si="4"/>
        <v>57.539246244711123</v>
      </c>
    </row>
    <row r="19" spans="1:9" x14ac:dyDescent="0.3">
      <c r="A19" s="13">
        <v>18</v>
      </c>
      <c r="B19" s="2">
        <v>56.189999</v>
      </c>
      <c r="C19" s="16">
        <f t="shared" ref="C19:E21" si="5">$J$1*B19+(1-$J$1)*C18</f>
        <v>56.188958162150946</v>
      </c>
      <c r="D19" s="16">
        <f t="shared" si="5"/>
        <v>55.678100933550937</v>
      </c>
      <c r="E19" s="16">
        <f t="shared" si="5"/>
        <v>54.988955902666774</v>
      </c>
      <c r="F19" s="25">
        <f t="shared" si="3"/>
        <v>56.521527588466782</v>
      </c>
      <c r="G19" s="25">
        <f t="shared" si="1"/>
        <v>5.7228264088303948E-2</v>
      </c>
      <c r="H19" s="25">
        <f t="shared" si="2"/>
        <v>-2.5846456544152348E-2</v>
      </c>
      <c r="I19" s="26">
        <f t="shared" si="4"/>
        <v>57.397203691731605</v>
      </c>
    </row>
    <row r="20" spans="1:9" x14ac:dyDescent="0.3">
      <c r="A20" s="13">
        <v>19</v>
      </c>
      <c r="B20" s="2">
        <v>56.209999000000003</v>
      </c>
      <c r="C20" s="16">
        <f t="shared" si="5"/>
        <v>56.196322455398118</v>
      </c>
      <c r="D20" s="16">
        <f t="shared" si="5"/>
        <v>55.859478466197444</v>
      </c>
      <c r="E20" s="16">
        <f t="shared" si="5"/>
        <v>55.29363879990251</v>
      </c>
      <c r="F20" s="25">
        <f t="shared" si="3"/>
        <v>56.304170767504559</v>
      </c>
      <c r="G20" s="25">
        <f t="shared" si="1"/>
        <v>-9.8430794690545928E-2</v>
      </c>
      <c r="H20" s="25">
        <f t="shared" si="2"/>
        <v>-3.3197598158635454E-2</v>
      </c>
      <c r="I20" s="26">
        <f t="shared" si="4"/>
        <v>56.552909396010932</v>
      </c>
    </row>
    <row r="21" spans="1:9" x14ac:dyDescent="0.3">
      <c r="A21" s="13">
        <v>20</v>
      </c>
      <c r="B21" s="2">
        <v>56.68</v>
      </c>
      <c r="C21" s="16">
        <f t="shared" si="5"/>
        <v>56.365609596008781</v>
      </c>
      <c r="D21" s="16">
        <f t="shared" si="5"/>
        <v>56.036624361631411</v>
      </c>
      <c r="E21" s="16">
        <f t="shared" si="5"/>
        <v>55.55368374650763</v>
      </c>
      <c r="F21" s="25">
        <f t="shared" si="3"/>
        <v>56.54063944963977</v>
      </c>
      <c r="G21" s="25">
        <f t="shared" si="1"/>
        <v>-1.0971182223627049E-2</v>
      </c>
      <c r="H21" s="25">
        <f t="shared" si="2"/>
        <v>-2.2318975315307989E-2</v>
      </c>
      <c r="I21" s="26">
        <f t="shared" si="4"/>
        <v>56.172542374655379</v>
      </c>
    </row>
    <row r="22" spans="1:9" x14ac:dyDescent="0.3">
      <c r="A22" s="13">
        <v>21</v>
      </c>
      <c r="B22" s="2">
        <v>56.580002</v>
      </c>
      <c r="C22" s="16">
        <f t="shared" ref="C22:C43" si="6">$J$1*B22+(1-$J$1)*C21</f>
        <v>56.44064693740571</v>
      </c>
      <c r="D22" s="16">
        <f t="shared" ref="D22:D43" si="7">$J$1*C22+(1-$J$1)*D21</f>
        <v>56.178032263152417</v>
      </c>
      <c r="E22" s="16">
        <f t="shared" ref="E22:E43" si="8">$J$1*D22+(1-$J$1)*E21</f>
        <v>55.772205727333301</v>
      </c>
      <c r="F22" s="25">
        <f t="shared" ref="F22:F43" si="9">(3*C22)-(3*D22)+E22</f>
        <v>56.560049750093185</v>
      </c>
      <c r="G22" s="25">
        <f t="shared" ref="G22:G43" si="10">($J$1/(2*(1-$J$1)^2)*((6-5*$J$1)*C22-2*(5-4*$J$1)*D22+(4-3*$J$1)*E22))</f>
        <v>-3.3581739978069902E-2</v>
      </c>
      <c r="H22" s="25">
        <f t="shared" ref="H22:H43" si="11">($J$1^2/(2*((1-$J$1)^2))*(C22-2*D22+E22))</f>
        <v>-2.0761482889720042E-2</v>
      </c>
      <c r="I22" s="26">
        <f t="shared" ref="I22:I52" si="12">F21+G21+H21</f>
        <v>56.507349292100834</v>
      </c>
    </row>
    <row r="23" spans="1:9" x14ac:dyDescent="0.3">
      <c r="A23" s="13">
        <v>22</v>
      </c>
      <c r="B23" s="2">
        <v>56.580002</v>
      </c>
      <c r="C23" s="16">
        <f t="shared" si="6"/>
        <v>56.489421209313711</v>
      </c>
      <c r="D23" s="16">
        <f t="shared" si="7"/>
        <v>56.287018394308873</v>
      </c>
      <c r="E23" s="16">
        <f t="shared" si="8"/>
        <v>55.952390160774748</v>
      </c>
      <c r="F23" s="25">
        <f t="shared" si="9"/>
        <v>56.55959860578924</v>
      </c>
      <c r="G23" s="25">
        <f t="shared" si="10"/>
        <v>-5.2579247105657444E-2</v>
      </c>
      <c r="H23" s="25">
        <f t="shared" si="11"/>
        <v>-1.916877369211567E-2</v>
      </c>
      <c r="I23" s="26">
        <f t="shared" si="12"/>
        <v>56.505706527225399</v>
      </c>
    </row>
    <row r="24" spans="1:9" x14ac:dyDescent="0.3">
      <c r="A24" s="13">
        <v>23</v>
      </c>
      <c r="B24" s="2">
        <v>56.970001000000003</v>
      </c>
      <c r="C24" s="16">
        <f t="shared" si="6"/>
        <v>56.657624136053911</v>
      </c>
      <c r="D24" s="16">
        <f t="shared" si="7"/>
        <v>56.416730403919637</v>
      </c>
      <c r="E24" s="16">
        <f t="shared" si="8"/>
        <v>56.114909245875452</v>
      </c>
      <c r="F24" s="25">
        <f t="shared" si="9"/>
        <v>56.83759044227827</v>
      </c>
      <c r="G24" s="25">
        <f t="shared" si="10"/>
        <v>5.5265184460487816E-2</v>
      </c>
      <c r="H24" s="25">
        <f t="shared" si="11"/>
        <v>-8.8326741703714951E-3</v>
      </c>
      <c r="I24" s="26">
        <f t="shared" si="12"/>
        <v>56.48785058499147</v>
      </c>
    </row>
    <row r="25" spans="1:9" x14ac:dyDescent="0.3">
      <c r="A25" s="13">
        <v>24</v>
      </c>
      <c r="B25" s="2">
        <v>57.389999000000003</v>
      </c>
      <c r="C25" s="16">
        <f t="shared" si="6"/>
        <v>56.913955338435045</v>
      </c>
      <c r="D25" s="16">
        <f t="shared" si="7"/>
        <v>56.590759131000034</v>
      </c>
      <c r="E25" s="16">
        <f t="shared" si="8"/>
        <v>56.281456705669058</v>
      </c>
      <c r="F25" s="25">
        <f t="shared" si="9"/>
        <v>57.251045327974083</v>
      </c>
      <c r="G25" s="25">
        <f t="shared" si="10"/>
        <v>0.19100544900041341</v>
      </c>
      <c r="H25" s="25">
        <f t="shared" si="11"/>
        <v>2.0141873464428503E-3</v>
      </c>
      <c r="I25" s="26">
        <f t="shared" si="12"/>
        <v>56.884022952568387</v>
      </c>
    </row>
    <row r="26" spans="1:9" x14ac:dyDescent="0.3">
      <c r="A26" s="13">
        <v>25</v>
      </c>
      <c r="B26" s="2">
        <v>57.959999000000003</v>
      </c>
      <c r="C26" s="16">
        <f t="shared" si="6"/>
        <v>57.28007061998278</v>
      </c>
      <c r="D26" s="16">
        <f t="shared" si="7"/>
        <v>56.832018152143995</v>
      </c>
      <c r="E26" s="16">
        <f t="shared" si="8"/>
        <v>56.474153211935288</v>
      </c>
      <c r="F26" s="25">
        <f t="shared" si="9"/>
        <v>57.818310615451651</v>
      </c>
      <c r="G26" s="25">
        <f t="shared" si="10"/>
        <v>0.35145857413573062</v>
      </c>
      <c r="H26" s="25">
        <f t="shared" si="11"/>
        <v>1.3074523236313158E-2</v>
      </c>
      <c r="I26" s="26">
        <f t="shared" si="12"/>
        <v>57.444064964320937</v>
      </c>
    </row>
    <row r="27" spans="1:9" x14ac:dyDescent="0.3">
      <c r="A27" s="13">
        <v>26</v>
      </c>
      <c r="B27" s="2">
        <v>58.060001</v>
      </c>
      <c r="C27" s="16">
        <f t="shared" si="6"/>
        <v>57.553046252988807</v>
      </c>
      <c r="D27" s="16">
        <f t="shared" si="7"/>
        <v>57.08437798743968</v>
      </c>
      <c r="E27" s="16">
        <f t="shared" si="8"/>
        <v>56.68773188336182</v>
      </c>
      <c r="F27" s="25">
        <f t="shared" si="9"/>
        <v>58.093736680009201</v>
      </c>
      <c r="G27" s="25">
        <f t="shared" si="10"/>
        <v>0.34036324561411296</v>
      </c>
      <c r="H27" s="25">
        <f t="shared" si="11"/>
        <v>1.0441082580154097E-2</v>
      </c>
      <c r="I27" s="26">
        <f t="shared" si="12"/>
        <v>58.182843712823697</v>
      </c>
    </row>
    <row r="28" spans="1:9" x14ac:dyDescent="0.3">
      <c r="A28" s="13">
        <v>27</v>
      </c>
      <c r="B28" s="2">
        <v>58.200001</v>
      </c>
      <c r="C28" s="16">
        <f t="shared" si="6"/>
        <v>57.779480414442723</v>
      </c>
      <c r="D28" s="16">
        <f t="shared" si="7"/>
        <v>57.327663836890743</v>
      </c>
      <c r="E28" s="16">
        <f t="shared" si="8"/>
        <v>56.911708067096946</v>
      </c>
      <c r="F28" s="25">
        <f t="shared" si="9"/>
        <v>58.267157799752873</v>
      </c>
      <c r="G28" s="25">
        <f t="shared" si="10"/>
        <v>0.28710393703725556</v>
      </c>
      <c r="H28" s="25">
        <f t="shared" si="11"/>
        <v>5.1987561542928664E-3</v>
      </c>
      <c r="I28" s="26">
        <f t="shared" si="12"/>
        <v>58.444541008203466</v>
      </c>
    </row>
    <row r="29" spans="1:9" x14ac:dyDescent="0.3">
      <c r="A29" s="13">
        <v>28</v>
      </c>
      <c r="B29" s="2">
        <v>58.02</v>
      </c>
      <c r="C29" s="16">
        <f t="shared" si="6"/>
        <v>57.863662269387774</v>
      </c>
      <c r="D29" s="16">
        <f t="shared" si="7"/>
        <v>57.515263288264705</v>
      </c>
      <c r="E29" s="16">
        <f t="shared" si="8"/>
        <v>57.12295239450566</v>
      </c>
      <c r="F29" s="25">
        <f t="shared" si="9"/>
        <v>58.168149337874866</v>
      </c>
      <c r="G29" s="25">
        <f t="shared" si="10"/>
        <v>0.13394377114124806</v>
      </c>
      <c r="H29" s="25">
        <f t="shared" si="11"/>
        <v>-6.3659281632037715E-3</v>
      </c>
      <c r="I29" s="26">
        <f t="shared" si="12"/>
        <v>58.559460492944424</v>
      </c>
    </row>
    <row r="30" spans="1:9" x14ac:dyDescent="0.3">
      <c r="A30" s="13">
        <v>29</v>
      </c>
      <c r="B30" s="2">
        <v>58.299999</v>
      </c>
      <c r="C30" s="16">
        <f t="shared" si="6"/>
        <v>58.016380125102046</v>
      </c>
      <c r="D30" s="16">
        <f t="shared" si="7"/>
        <v>57.690654181157775</v>
      </c>
      <c r="E30" s="16">
        <f t="shared" si="8"/>
        <v>57.321648019833901</v>
      </c>
      <c r="F30" s="25">
        <f t="shared" si="9"/>
        <v>58.29882585166672</v>
      </c>
      <c r="G30" s="25">
        <f t="shared" si="10"/>
        <v>0.12250707698250474</v>
      </c>
      <c r="H30" s="25">
        <f t="shared" si="11"/>
        <v>-6.274351040238363E-3</v>
      </c>
      <c r="I30" s="26">
        <f t="shared" si="12"/>
        <v>58.295727180852907</v>
      </c>
    </row>
    <row r="31" spans="1:9" x14ac:dyDescent="0.3">
      <c r="A31" s="13">
        <v>30</v>
      </c>
      <c r="B31" s="2">
        <v>57.939999</v>
      </c>
      <c r="C31" s="16">
        <f t="shared" si="6"/>
        <v>57.989646731316327</v>
      </c>
      <c r="D31" s="16">
        <f t="shared" si="7"/>
        <v>57.795301573713274</v>
      </c>
      <c r="E31" s="16">
        <f t="shared" si="8"/>
        <v>57.487426763691687</v>
      </c>
      <c r="F31" s="25">
        <f t="shared" si="9"/>
        <v>58.070462236500859</v>
      </c>
      <c r="G31" s="25">
        <f t="shared" si="10"/>
        <v>-3.4073750784329719E-2</v>
      </c>
      <c r="H31" s="25">
        <f t="shared" si="11"/>
        <v>-1.6458440735231398E-2</v>
      </c>
      <c r="I31" s="26">
        <f t="shared" si="12"/>
        <v>58.415058577608988</v>
      </c>
    </row>
    <row r="32" spans="1:9" x14ac:dyDescent="0.3">
      <c r="A32" s="13">
        <v>31</v>
      </c>
      <c r="B32" s="2">
        <v>58.119999</v>
      </c>
      <c r="C32" s="16">
        <f t="shared" si="6"/>
        <v>58.035270025355615</v>
      </c>
      <c r="D32" s="16">
        <f t="shared" si="7"/>
        <v>57.879290531788087</v>
      </c>
      <c r="E32" s="16">
        <f t="shared" si="8"/>
        <v>57.624579082525429</v>
      </c>
      <c r="F32" s="25">
        <f t="shared" si="9"/>
        <v>58.092517563228029</v>
      </c>
      <c r="G32" s="25">
        <f t="shared" si="10"/>
        <v>-3.6650975955024423E-2</v>
      </c>
      <c r="H32" s="25">
        <f t="shared" si="11"/>
        <v>-1.4313212512015762E-2</v>
      </c>
      <c r="I32" s="26">
        <f t="shared" si="12"/>
        <v>58.019930044981301</v>
      </c>
    </row>
    <row r="33" spans="1:9" x14ac:dyDescent="0.3">
      <c r="A33" s="13">
        <v>32</v>
      </c>
      <c r="B33" s="2">
        <v>57.439999</v>
      </c>
      <c r="C33" s="16">
        <f t="shared" si="6"/>
        <v>57.826925166481146</v>
      </c>
      <c r="D33" s="16">
        <f t="shared" si="7"/>
        <v>57.860962653930656</v>
      </c>
      <c r="E33" s="16">
        <f t="shared" si="8"/>
        <v>57.707313332517259</v>
      </c>
      <c r="F33" s="25">
        <f t="shared" si="9"/>
        <v>57.605200870168716</v>
      </c>
      <c r="G33" s="25">
        <f t="shared" si="10"/>
        <v>-0.24766116797690474</v>
      </c>
      <c r="H33" s="25">
        <f t="shared" si="11"/>
        <v>-2.7209034420953918E-2</v>
      </c>
      <c r="I33" s="26">
        <f t="shared" si="12"/>
        <v>58.041553374760987</v>
      </c>
    </row>
    <row r="34" spans="1:9" x14ac:dyDescent="0.3">
      <c r="A34" s="13">
        <v>33</v>
      </c>
      <c r="B34" s="2">
        <v>57.560001</v>
      </c>
      <c r="C34" s="16">
        <f t="shared" si="6"/>
        <v>57.733501708212742</v>
      </c>
      <c r="D34" s="16">
        <f t="shared" si="7"/>
        <v>57.816351322929386</v>
      </c>
      <c r="E34" s="16">
        <f t="shared" si="8"/>
        <v>57.745476629161502</v>
      </c>
      <c r="F34" s="25">
        <f t="shared" si="9"/>
        <v>57.496927785011579</v>
      </c>
      <c r="G34" s="25">
        <f t="shared" si="10"/>
        <v>-0.23244606296608089</v>
      </c>
      <c r="H34" s="25">
        <f t="shared" si="11"/>
        <v>-2.2285476673792402E-2</v>
      </c>
      <c r="I34" s="26">
        <f t="shared" si="12"/>
        <v>57.330330667770852</v>
      </c>
    </row>
    <row r="35" spans="1:9" x14ac:dyDescent="0.3">
      <c r="A35" s="13">
        <v>34</v>
      </c>
      <c r="B35" s="2">
        <v>57.599997999999999</v>
      </c>
      <c r="C35" s="16">
        <f t="shared" si="6"/>
        <v>57.686775410338285</v>
      </c>
      <c r="D35" s="16">
        <f t="shared" si="7"/>
        <v>57.770999753522503</v>
      </c>
      <c r="E35" s="16">
        <f t="shared" si="8"/>
        <v>57.754409722687853</v>
      </c>
      <c r="F35" s="25">
        <f t="shared" si="9"/>
        <v>57.501736693135229</v>
      </c>
      <c r="G35" s="25">
        <f t="shared" si="10"/>
        <v>-0.16853599683229906</v>
      </c>
      <c r="H35" s="25">
        <f t="shared" si="11"/>
        <v>-1.4615101558948195E-2</v>
      </c>
      <c r="I35" s="26">
        <f t="shared" si="12"/>
        <v>57.242196245371701</v>
      </c>
    </row>
    <row r="36" spans="1:9" x14ac:dyDescent="0.3">
      <c r="A36" s="13">
        <v>35</v>
      </c>
      <c r="B36" s="2">
        <v>57.619999</v>
      </c>
      <c r="C36" s="16">
        <f t="shared" si="6"/>
        <v>57.663403666719887</v>
      </c>
      <c r="D36" s="16">
        <f t="shared" si="7"/>
        <v>57.733341123141585</v>
      </c>
      <c r="E36" s="16">
        <f t="shared" si="8"/>
        <v>57.74703571284666</v>
      </c>
      <c r="F36" s="25">
        <f t="shared" si="9"/>
        <v>57.53722334358158</v>
      </c>
      <c r="G36" s="25">
        <f t="shared" si="10"/>
        <v>-0.10638142314411962</v>
      </c>
      <c r="H36" s="25">
        <f t="shared" si="11"/>
        <v>-8.1535516837707937E-3</v>
      </c>
      <c r="I36" s="26">
        <f t="shared" si="12"/>
        <v>57.318585594743986</v>
      </c>
    </row>
    <row r="37" spans="1:9" x14ac:dyDescent="0.3">
      <c r="A37" s="13">
        <v>36</v>
      </c>
      <c r="B37" s="2">
        <v>57.669998</v>
      </c>
      <c r="C37" s="16">
        <f t="shared" si="6"/>
        <v>57.665711683367924</v>
      </c>
      <c r="D37" s="16">
        <f t="shared" si="7"/>
        <v>57.709670819220804</v>
      </c>
      <c r="E37" s="16">
        <f t="shared" si="8"/>
        <v>57.733958000077614</v>
      </c>
      <c r="F37" s="25">
        <f t="shared" si="9"/>
        <v>57.602080592518966</v>
      </c>
      <c r="G37" s="25">
        <f t="shared" si="10"/>
        <v>-4.7707337688165923E-2</v>
      </c>
      <c r="H37" s="25">
        <f t="shared" si="11"/>
        <v>-2.8518514639273708E-3</v>
      </c>
      <c r="I37" s="26">
        <f t="shared" si="12"/>
        <v>57.42268836875369</v>
      </c>
    </row>
    <row r="38" spans="1:9" x14ac:dyDescent="0.3">
      <c r="A38" s="13">
        <v>37</v>
      </c>
      <c r="B38" s="2">
        <v>57.889999000000003</v>
      </c>
      <c r="C38" s="16">
        <f t="shared" si="6"/>
        <v>57.744212244189157</v>
      </c>
      <c r="D38" s="16">
        <f t="shared" si="7"/>
        <v>57.721760317959728</v>
      </c>
      <c r="E38" s="16">
        <f t="shared" si="8"/>
        <v>57.729688811336359</v>
      </c>
      <c r="F38" s="25">
        <f t="shared" si="9"/>
        <v>57.797044590024655</v>
      </c>
      <c r="G38" s="25">
        <f t="shared" si="10"/>
        <v>4.9211135713191051E-2</v>
      </c>
      <c r="H38" s="25">
        <f t="shared" si="11"/>
        <v>4.4042620138964282E-3</v>
      </c>
      <c r="I38" s="26">
        <f t="shared" si="12"/>
        <v>57.55152140336687</v>
      </c>
    </row>
    <row r="39" spans="1:9" x14ac:dyDescent="0.3">
      <c r="A39" s="13">
        <v>38</v>
      </c>
      <c r="B39" s="2">
        <v>57.950001</v>
      </c>
      <c r="C39" s="16">
        <f t="shared" si="6"/>
        <v>57.816238308722951</v>
      </c>
      <c r="D39" s="16">
        <f t="shared" si="7"/>
        <v>57.75482761472685</v>
      </c>
      <c r="E39" s="16">
        <f t="shared" si="8"/>
        <v>57.738487392523027</v>
      </c>
      <c r="F39" s="25">
        <f t="shared" si="9"/>
        <v>57.922719474511339</v>
      </c>
      <c r="G39" s="25">
        <f t="shared" si="10"/>
        <v>8.8138612892014218E-2</v>
      </c>
      <c r="H39" s="25">
        <f t="shared" si="11"/>
        <v>6.533884963969434E-3</v>
      </c>
      <c r="I39" s="26">
        <f t="shared" si="12"/>
        <v>57.850659987751747</v>
      </c>
    </row>
    <row r="40" spans="1:9" x14ac:dyDescent="0.3">
      <c r="A40" s="13">
        <v>39</v>
      </c>
      <c r="B40" s="2">
        <v>58.169998</v>
      </c>
      <c r="C40" s="16">
        <f t="shared" si="6"/>
        <v>57.94005420066992</v>
      </c>
      <c r="D40" s="16">
        <f t="shared" si="7"/>
        <v>57.819656919806931</v>
      </c>
      <c r="E40" s="16">
        <f t="shared" si="8"/>
        <v>57.766896727072393</v>
      </c>
      <c r="F40" s="25">
        <f t="shared" si="9"/>
        <v>58.128088569661358</v>
      </c>
      <c r="G40" s="25">
        <f t="shared" si="10"/>
        <v>0.14747462282283597</v>
      </c>
      <c r="H40" s="25">
        <f t="shared" si="11"/>
        <v>9.8053766813433144E-3</v>
      </c>
      <c r="I40" s="26">
        <f t="shared" si="12"/>
        <v>58.017391972367328</v>
      </c>
    </row>
    <row r="41" spans="1:9" x14ac:dyDescent="0.3">
      <c r="A41" s="13">
        <v>40</v>
      </c>
      <c r="B41" s="2">
        <v>58.029998999999997</v>
      </c>
      <c r="C41" s="16">
        <f t="shared" si="6"/>
        <v>57.971534880435449</v>
      </c>
      <c r="D41" s="16">
        <f t="shared" si="7"/>
        <v>57.872814206026909</v>
      </c>
      <c r="E41" s="16">
        <f t="shared" si="8"/>
        <v>57.803967844706477</v>
      </c>
      <c r="F41" s="25">
        <f t="shared" si="9"/>
        <v>58.100129867932083</v>
      </c>
      <c r="G41" s="25">
        <f t="shared" si="10"/>
        <v>8.9660514934151572E-2</v>
      </c>
      <c r="H41" s="25">
        <f t="shared" si="11"/>
        <v>4.3308915423588279E-3</v>
      </c>
      <c r="I41" s="26">
        <f t="shared" si="12"/>
        <v>58.285368569165534</v>
      </c>
    </row>
    <row r="42" spans="1:9" x14ac:dyDescent="0.3">
      <c r="A42" s="13">
        <v>41</v>
      </c>
      <c r="B42" s="2">
        <v>58.099997999999999</v>
      </c>
      <c r="C42" s="16">
        <f t="shared" si="6"/>
        <v>58.016496972283043</v>
      </c>
      <c r="D42" s="16">
        <f t="shared" si="7"/>
        <v>57.923103174216564</v>
      </c>
      <c r="E42" s="16">
        <f t="shared" si="8"/>
        <v>57.845665210035008</v>
      </c>
      <c r="F42" s="25">
        <f t="shared" si="9"/>
        <v>58.125846604234454</v>
      </c>
      <c r="G42" s="25">
        <f t="shared" si="10"/>
        <v>6.97852977590811E-2</v>
      </c>
      <c r="H42" s="25">
        <f t="shared" si="11"/>
        <v>2.313123847222669E-3</v>
      </c>
      <c r="I42" s="26">
        <f t="shared" si="12"/>
        <v>58.194121274408595</v>
      </c>
    </row>
    <row r="43" spans="1:9" x14ac:dyDescent="0.3">
      <c r="A43" s="13">
        <v>42</v>
      </c>
      <c r="B43" s="2">
        <v>57.889999000000003</v>
      </c>
      <c r="C43" s="16">
        <f t="shared" si="6"/>
        <v>57.972222681983979</v>
      </c>
      <c r="D43" s="16">
        <f t="shared" si="7"/>
        <v>57.940295001935155</v>
      </c>
      <c r="E43" s="16">
        <f t="shared" si="8"/>
        <v>57.87878563720006</v>
      </c>
      <c r="F43" s="25">
        <f t="shared" si="9"/>
        <v>57.974568677346561</v>
      </c>
      <c r="G43" s="25">
        <f t="shared" si="10"/>
        <v>-1.895384025603929E-2</v>
      </c>
      <c r="H43" s="25">
        <f t="shared" si="11"/>
        <v>-4.2884690817374602E-3</v>
      </c>
      <c r="I43" s="26">
        <f t="shared" si="12"/>
        <v>58.19794502584076</v>
      </c>
    </row>
    <row r="44" spans="1:9" x14ac:dyDescent="0.3">
      <c r="A44" s="13">
        <v>43</v>
      </c>
      <c r="B44" s="2">
        <v>57.459999000000003</v>
      </c>
      <c r="C44" s="16">
        <f t="shared" ref="C44:C48" si="13">$J$1*B44+(1-$J$1)*C43</f>
        <v>57.792944393289588</v>
      </c>
      <c r="D44" s="16">
        <f t="shared" ref="D44:D48" si="14">$J$1*C44+(1-$J$1)*D43</f>
        <v>57.888722288909207</v>
      </c>
      <c r="E44" s="16">
        <f t="shared" ref="E44:E48" si="15">$J$1*D44+(1-$J$1)*E43</f>
        <v>57.882263465298266</v>
      </c>
      <c r="F44" s="25">
        <f t="shared" ref="F44:F48" si="16">(3*C44)-(3*D44)+E44</f>
        <v>57.594929778439408</v>
      </c>
      <c r="G44" s="25">
        <f t="shared" ref="G44:G48" si="17">($J$1/(2*(1-$J$1)^2)*((6-5*$J$1)*C44-2*(5-4*$J$1)*D44+(4-3*$J$1)*E44))</f>
        <v>-0.17649509480767175</v>
      </c>
      <c r="H44" s="25">
        <f t="shared" ref="H44:H48" si="18">($J$1^2/(2*((1-$J$1)^2))*(C44-2*D44+E44))</f>
        <v>-1.4821299533424502E-2</v>
      </c>
      <c r="I44" s="26">
        <f t="shared" si="12"/>
        <v>57.951326368008786</v>
      </c>
    </row>
    <row r="45" spans="1:9" x14ac:dyDescent="0.3">
      <c r="A45" s="13">
        <v>44</v>
      </c>
      <c r="B45" s="2">
        <v>57.59</v>
      </c>
      <c r="C45" s="16">
        <f t="shared" si="13"/>
        <v>57.721913855638235</v>
      </c>
      <c r="D45" s="16">
        <f t="shared" si="14"/>
        <v>57.83033933726437</v>
      </c>
      <c r="E45" s="16">
        <f t="shared" si="15"/>
        <v>57.864090020486401</v>
      </c>
      <c r="F45" s="25">
        <f t="shared" si="16"/>
        <v>57.538813575608003</v>
      </c>
      <c r="G45" s="25">
        <f t="shared" si="17"/>
        <v>-0.14962760176582948</v>
      </c>
      <c r="H45" s="25">
        <f t="shared" si="18"/>
        <v>-1.0825636455032771E-2</v>
      </c>
      <c r="I45" s="26">
        <f t="shared" si="12"/>
        <v>57.403613384098314</v>
      </c>
    </row>
    <row r="46" spans="1:9" x14ac:dyDescent="0.3">
      <c r="A46" s="13">
        <v>45</v>
      </c>
      <c r="B46" s="2">
        <v>57.669998</v>
      </c>
      <c r="C46" s="16">
        <f t="shared" si="13"/>
        <v>57.703743306164853</v>
      </c>
      <c r="D46" s="16">
        <f t="shared" si="14"/>
        <v>57.786030726379536</v>
      </c>
      <c r="E46" s="16">
        <f t="shared" si="15"/>
        <v>57.836769267549002</v>
      </c>
      <c r="F46" s="25">
        <f t="shared" si="16"/>
        <v>57.589907006904937</v>
      </c>
      <c r="G46" s="25">
        <f t="shared" si="17"/>
        <v>-8.2857980842466372E-2</v>
      </c>
      <c r="H46" s="25">
        <f t="shared" si="18"/>
        <v>-4.5736540627682679E-3</v>
      </c>
      <c r="I46" s="26">
        <f t="shared" si="12"/>
        <v>57.378360337387143</v>
      </c>
    </row>
    <row r="47" spans="1:9" x14ac:dyDescent="0.3">
      <c r="A47" s="13">
        <v>46</v>
      </c>
      <c r="B47" s="2">
        <v>57.610000999999997</v>
      </c>
      <c r="C47" s="16">
        <f t="shared" si="13"/>
        <v>57.670933499007148</v>
      </c>
      <c r="D47" s="16">
        <f t="shared" si="14"/>
        <v>57.745746696799202</v>
      </c>
      <c r="E47" s="16">
        <f t="shared" si="15"/>
        <v>57.804911367786573</v>
      </c>
      <c r="F47" s="25">
        <f t="shared" si="16"/>
        <v>57.580471774410384</v>
      </c>
      <c r="G47" s="25">
        <f t="shared" si="17"/>
        <v>-5.9404862628656567E-2</v>
      </c>
      <c r="H47" s="25">
        <f t="shared" si="18"/>
        <v>-2.2685734125131004E-3</v>
      </c>
      <c r="I47" s="26">
        <f t="shared" si="12"/>
        <v>57.502475371999701</v>
      </c>
    </row>
    <row r="48" spans="1:9" x14ac:dyDescent="0.3">
      <c r="A48" s="13">
        <v>47</v>
      </c>
      <c r="B48" s="2">
        <v>57.66</v>
      </c>
      <c r="C48" s="16">
        <f t="shared" si="13"/>
        <v>57.667106774354643</v>
      </c>
      <c r="D48" s="16">
        <f t="shared" si="14"/>
        <v>57.718222723943612</v>
      </c>
      <c r="E48" s="16">
        <f t="shared" si="15"/>
        <v>57.774570342441535</v>
      </c>
      <c r="F48" s="25">
        <f t="shared" si="16"/>
        <v>57.621222493674622</v>
      </c>
      <c r="G48" s="25">
        <f t="shared" si="17"/>
        <v>-2.1131430668028042E-2</v>
      </c>
      <c r="H48" s="25">
        <f t="shared" si="18"/>
        <v>7.5843720869467411E-4</v>
      </c>
      <c r="I48" s="26">
        <f t="shared" si="12"/>
        <v>57.518798338369216</v>
      </c>
    </row>
    <row r="49" spans="1:9" x14ac:dyDescent="0.3">
      <c r="A49" s="13">
        <v>48</v>
      </c>
      <c r="B49" s="2">
        <v>57.43</v>
      </c>
      <c r="C49" s="16">
        <f t="shared" ref="C49:C51" si="19">$J$1*B49+(1-$J$1)*C48</f>
        <v>57.584119403330519</v>
      </c>
      <c r="D49" s="16">
        <f t="shared" ref="D49:D51" si="20">$J$1*C49+(1-$J$1)*D48</f>
        <v>57.671286561729026</v>
      </c>
      <c r="E49" s="16">
        <f t="shared" ref="E49:E51" si="21">$J$1*D49+(1-$J$1)*E48</f>
        <v>57.73842101919216</v>
      </c>
      <c r="F49" s="25">
        <f t="shared" ref="F49:F51" si="22">(3*C49)-(3*D49)+E49</f>
        <v>57.47691954399663</v>
      </c>
      <c r="G49" s="25">
        <f t="shared" ref="G49:G51" si="23">($J$1/(2*(1-$J$1)^2)*((6-5*$J$1)*C49-2*(5-4*$J$1)*D49+(4-3*$J$1)*E49))</f>
        <v>-7.1413989097156044E-2</v>
      </c>
      <c r="H49" s="25">
        <f t="shared" ref="H49:H51" si="24">($J$1^2/(2*((1-$J$1)^2))*(C49-2*D49+E49))</f>
        <v>-2.904148952169637E-3</v>
      </c>
      <c r="I49" s="26">
        <f t="shared" si="12"/>
        <v>57.60084950021529</v>
      </c>
    </row>
    <row r="50" spans="1:9" x14ac:dyDescent="0.3">
      <c r="A50" s="13">
        <v>49</v>
      </c>
      <c r="B50" s="2">
        <v>56.209999000000003</v>
      </c>
      <c r="C50" s="16">
        <f t="shared" si="19"/>
        <v>57.103177262164834</v>
      </c>
      <c r="D50" s="16">
        <f t="shared" si="20"/>
        <v>57.47244830688156</v>
      </c>
      <c r="E50" s="16">
        <f t="shared" si="21"/>
        <v>57.645330569883441</v>
      </c>
      <c r="F50" s="25">
        <f t="shared" si="22"/>
        <v>56.537517435733292</v>
      </c>
      <c r="G50" s="25">
        <f t="shared" si="23"/>
        <v>-0.43880442895466393</v>
      </c>
      <c r="H50" s="25">
        <f t="shared" si="24"/>
        <v>-2.8470563029666818E-2</v>
      </c>
      <c r="I50" s="26">
        <f t="shared" si="12"/>
        <v>57.402601405947301</v>
      </c>
    </row>
    <row r="51" spans="1:9" x14ac:dyDescent="0.3">
      <c r="A51" s="13">
        <v>50</v>
      </c>
      <c r="B51" s="2">
        <v>57.049999</v>
      </c>
      <c r="C51" s="16">
        <f t="shared" si="19"/>
        <v>57.084564870407135</v>
      </c>
      <c r="D51" s="16">
        <f t="shared" si="20"/>
        <v>57.336689104115507</v>
      </c>
      <c r="E51" s="16">
        <f t="shared" si="21"/>
        <v>57.537306056864665</v>
      </c>
      <c r="F51" s="25">
        <f t="shared" si="22"/>
        <v>56.780933355739577</v>
      </c>
      <c r="G51" s="25">
        <f t="shared" si="23"/>
        <v>-0.19869561411561337</v>
      </c>
      <c r="H51" s="25">
        <f t="shared" si="24"/>
        <v>-7.4670318550339931E-3</v>
      </c>
      <c r="I51" s="26">
        <f t="shared" si="12"/>
        <v>56.070242443748967</v>
      </c>
    </row>
    <row r="52" spans="1:9" x14ac:dyDescent="0.3">
      <c r="A52" s="19">
        <v>1</v>
      </c>
      <c r="I52" s="26">
        <f t="shared" si="12"/>
        <v>56.574770709768927</v>
      </c>
    </row>
    <row r="53" spans="1:9" x14ac:dyDescent="0.3">
      <c r="A53" s="19">
        <v>2</v>
      </c>
      <c r="I53" s="32">
        <f>$F$51+$G$51*A53+$H$51*A53^2</f>
        <v>56.353674000088212</v>
      </c>
    </row>
    <row r="54" spans="1:9" x14ac:dyDescent="0.3">
      <c r="A54" s="19">
        <v>3</v>
      </c>
      <c r="I54" s="32">
        <f t="shared" ref="I54:I57" si="25">$F$51+$G$51*A54+$H$51*A54^2</f>
        <v>56.117643226697432</v>
      </c>
    </row>
    <row r="55" spans="1:9" x14ac:dyDescent="0.3">
      <c r="A55" s="19">
        <v>4</v>
      </c>
      <c r="I55" s="32">
        <f t="shared" si="25"/>
        <v>55.866678389596579</v>
      </c>
    </row>
    <row r="56" spans="1:9" x14ac:dyDescent="0.3">
      <c r="A56" s="19">
        <v>5</v>
      </c>
      <c r="I56" s="32">
        <f t="shared" si="25"/>
        <v>55.600779488785662</v>
      </c>
    </row>
    <row r="57" spans="1:9" x14ac:dyDescent="0.3">
      <c r="A57" s="19">
        <v>6</v>
      </c>
      <c r="I57" s="32">
        <f t="shared" si="25"/>
        <v>55.319946524264672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I22" sqref="I22"/>
    </sheetView>
  </sheetViews>
  <sheetFormatPr defaultRowHeight="14.4" x14ac:dyDescent="0.3"/>
  <cols>
    <col min="1" max="2" width="9.109375" customWidth="1"/>
    <col min="3" max="5" width="12.88671875" customWidth="1"/>
    <col min="6" max="7" width="10.5546875" customWidth="1"/>
  </cols>
  <sheetData>
    <row r="1" spans="1:8" x14ac:dyDescent="0.3">
      <c r="A1" s="4" t="s">
        <v>0</v>
      </c>
      <c r="B1" s="5" t="s">
        <v>1</v>
      </c>
      <c r="C1" s="5" t="s">
        <v>25</v>
      </c>
      <c r="D1" s="6" t="s">
        <v>26</v>
      </c>
      <c r="E1" s="7" t="s">
        <v>27</v>
      </c>
      <c r="F1" s="23">
        <v>0.5</v>
      </c>
      <c r="G1" s="24" t="s">
        <v>16</v>
      </c>
      <c r="H1" s="22" t="s">
        <v>28</v>
      </c>
    </row>
    <row r="2" spans="1:8" x14ac:dyDescent="0.3">
      <c r="A2" s="8">
        <v>1</v>
      </c>
      <c r="B2" s="2">
        <v>51.16</v>
      </c>
      <c r="C2" s="25">
        <f>B2</f>
        <v>51.16</v>
      </c>
      <c r="D2" s="25">
        <v>0</v>
      </c>
      <c r="E2" s="26"/>
      <c r="F2" s="23">
        <v>0.2</v>
      </c>
      <c r="G2" s="24" t="s">
        <v>29</v>
      </c>
    </row>
    <row r="3" spans="1:8" x14ac:dyDescent="0.3">
      <c r="A3" s="13">
        <v>2</v>
      </c>
      <c r="B3" s="2">
        <v>51.169998</v>
      </c>
      <c r="C3" s="25">
        <f t="shared" ref="C3:C21" si="0">($F$1*B3)+(1-$F$1)*(C2+D2)</f>
        <v>51.164998999999995</v>
      </c>
      <c r="D3" s="25">
        <f t="shared" ref="D3:D21" si="1">$F$2*(C3-C2)+(1-$F$2)*D2</f>
        <v>9.997999999995955E-4</v>
      </c>
      <c r="E3" s="26">
        <f>C2+D2</f>
        <v>51.16</v>
      </c>
    </row>
    <row r="4" spans="1:8" x14ac:dyDescent="0.3">
      <c r="A4" s="13">
        <v>3</v>
      </c>
      <c r="B4" s="2">
        <v>51.380001</v>
      </c>
      <c r="C4" s="25">
        <f t="shared" si="0"/>
        <v>51.272999900000002</v>
      </c>
      <c r="D4" s="25">
        <f t="shared" si="1"/>
        <v>2.2400020000001179E-2</v>
      </c>
      <c r="E4" s="26">
        <f t="shared" ref="E4:E21" si="2">C3+D3</f>
        <v>51.165998799999997</v>
      </c>
    </row>
    <row r="5" spans="1:8" x14ac:dyDescent="0.3">
      <c r="A5" s="13">
        <v>4</v>
      </c>
      <c r="B5" s="2">
        <v>51.380001</v>
      </c>
      <c r="C5" s="25">
        <f t="shared" si="0"/>
        <v>51.337700460000001</v>
      </c>
      <c r="D5" s="25">
        <f t="shared" si="1"/>
        <v>3.086012800000066E-2</v>
      </c>
      <c r="E5" s="26">
        <f t="shared" si="2"/>
        <v>51.295399920000001</v>
      </c>
    </row>
    <row r="6" spans="1:8" x14ac:dyDescent="0.3">
      <c r="A6" s="13">
        <v>5</v>
      </c>
      <c r="B6" s="2">
        <v>52.299999</v>
      </c>
      <c r="C6" s="25">
        <f t="shared" si="0"/>
        <v>51.834279793999997</v>
      </c>
      <c r="D6" s="25">
        <f t="shared" si="1"/>
        <v>0.12400396919999979</v>
      </c>
      <c r="E6" s="26">
        <f t="shared" si="2"/>
        <v>51.368560588000001</v>
      </c>
    </row>
    <row r="7" spans="1:8" x14ac:dyDescent="0.3">
      <c r="A7" s="13">
        <v>6</v>
      </c>
      <c r="B7" s="2">
        <v>52.59</v>
      </c>
      <c r="C7" s="25">
        <f t="shared" si="0"/>
        <v>52.274141881600002</v>
      </c>
      <c r="D7" s="25">
        <f t="shared" si="1"/>
        <v>0.18717559288000091</v>
      </c>
      <c r="E7" s="26">
        <f t="shared" si="2"/>
        <v>51.958283763199994</v>
      </c>
    </row>
    <row r="8" spans="1:8" x14ac:dyDescent="0.3">
      <c r="A8" s="13">
        <v>7</v>
      </c>
      <c r="B8" s="2">
        <v>53.209999000000003</v>
      </c>
      <c r="C8" s="25">
        <f t="shared" si="0"/>
        <v>52.835658237240004</v>
      </c>
      <c r="D8" s="25">
        <f t="shared" si="1"/>
        <v>0.26204374543200115</v>
      </c>
      <c r="E8" s="26">
        <f t="shared" si="2"/>
        <v>52.461317474480005</v>
      </c>
    </row>
    <row r="9" spans="1:8" x14ac:dyDescent="0.3">
      <c r="A9" s="13">
        <v>8</v>
      </c>
      <c r="B9" s="2">
        <v>53.509998000000003</v>
      </c>
      <c r="C9" s="25">
        <f t="shared" si="0"/>
        <v>53.303849991336008</v>
      </c>
      <c r="D9" s="25">
        <f t="shared" si="1"/>
        <v>0.30327334716480181</v>
      </c>
      <c r="E9" s="26">
        <f t="shared" si="2"/>
        <v>53.097701982672007</v>
      </c>
    </row>
    <row r="10" spans="1:8" x14ac:dyDescent="0.3">
      <c r="A10" s="13">
        <v>9</v>
      </c>
      <c r="B10" s="2">
        <v>53.740001999999997</v>
      </c>
      <c r="C10" s="25">
        <f t="shared" si="0"/>
        <v>53.673562669250401</v>
      </c>
      <c r="D10" s="25">
        <f t="shared" si="1"/>
        <v>0.31656121331472004</v>
      </c>
      <c r="E10" s="26">
        <f t="shared" si="2"/>
        <v>53.607123338500813</v>
      </c>
    </row>
    <row r="11" spans="1:8" x14ac:dyDescent="0.3">
      <c r="A11" s="13">
        <v>10</v>
      </c>
      <c r="B11" s="2">
        <v>53.700001</v>
      </c>
      <c r="C11" s="25">
        <f t="shared" si="0"/>
        <v>53.845062441282565</v>
      </c>
      <c r="D11" s="25">
        <f t="shared" si="1"/>
        <v>0.28754892505820873</v>
      </c>
      <c r="E11" s="26">
        <f t="shared" si="2"/>
        <v>53.990123882565122</v>
      </c>
    </row>
    <row r="12" spans="1:8" x14ac:dyDescent="0.3">
      <c r="A12" s="13">
        <v>11</v>
      </c>
      <c r="B12" s="2">
        <v>53.959999000000003</v>
      </c>
      <c r="C12" s="25">
        <f t="shared" si="0"/>
        <v>54.046305183170389</v>
      </c>
      <c r="D12" s="25">
        <f t="shared" si="1"/>
        <v>0.27028768842413192</v>
      </c>
      <c r="E12" s="26">
        <f t="shared" si="2"/>
        <v>54.132611366340775</v>
      </c>
    </row>
    <row r="13" spans="1:8" x14ac:dyDescent="0.3">
      <c r="A13" s="13">
        <v>12</v>
      </c>
      <c r="B13" s="2">
        <v>53.09</v>
      </c>
      <c r="C13" s="25">
        <f t="shared" si="0"/>
        <v>53.703296435797263</v>
      </c>
      <c r="D13" s="25">
        <f t="shared" si="1"/>
        <v>0.1476284012646803</v>
      </c>
      <c r="E13" s="26">
        <f t="shared" si="2"/>
        <v>54.316592871594523</v>
      </c>
    </row>
    <row r="14" spans="1:8" x14ac:dyDescent="0.3">
      <c r="A14" s="13">
        <v>13</v>
      </c>
      <c r="B14" s="2">
        <v>55.91</v>
      </c>
      <c r="C14" s="25">
        <f t="shared" si="0"/>
        <v>54.880462418530968</v>
      </c>
      <c r="D14" s="25">
        <f t="shared" si="1"/>
        <v>0.35353591755848518</v>
      </c>
      <c r="E14" s="26">
        <f t="shared" si="2"/>
        <v>53.850924837061946</v>
      </c>
    </row>
    <row r="15" spans="1:8" x14ac:dyDescent="0.3">
      <c r="A15" s="13">
        <v>14</v>
      </c>
      <c r="B15" s="2">
        <v>55.799999</v>
      </c>
      <c r="C15" s="25">
        <f t="shared" si="0"/>
        <v>55.516998668044728</v>
      </c>
      <c r="D15" s="25">
        <f t="shared" si="1"/>
        <v>0.41013598394954021</v>
      </c>
      <c r="E15" s="26">
        <f t="shared" si="2"/>
        <v>55.233998336089456</v>
      </c>
    </row>
    <row r="16" spans="1:8" x14ac:dyDescent="0.3">
      <c r="A16" s="13">
        <v>15</v>
      </c>
      <c r="B16" s="2">
        <v>56.57</v>
      </c>
      <c r="C16" s="25">
        <f t="shared" si="0"/>
        <v>56.248567325997129</v>
      </c>
      <c r="D16" s="25">
        <f t="shared" si="1"/>
        <v>0.47442251875011243</v>
      </c>
      <c r="E16" s="26">
        <f t="shared" si="2"/>
        <v>55.927134651994265</v>
      </c>
    </row>
    <row r="17" spans="1:5" x14ac:dyDescent="0.3">
      <c r="A17" s="13">
        <v>16</v>
      </c>
      <c r="B17" s="2">
        <v>56.73</v>
      </c>
      <c r="C17" s="25">
        <f t="shared" si="0"/>
        <v>56.726494922373618</v>
      </c>
      <c r="D17" s="25">
        <f t="shared" si="1"/>
        <v>0.47512353427538778</v>
      </c>
      <c r="E17" s="26">
        <f t="shared" si="2"/>
        <v>56.722989844747239</v>
      </c>
    </row>
    <row r="18" spans="1:5" x14ac:dyDescent="0.3">
      <c r="A18" s="13">
        <v>17</v>
      </c>
      <c r="B18" s="2">
        <v>56.759998000000003</v>
      </c>
      <c r="C18" s="25">
        <f t="shared" si="0"/>
        <v>56.980808228324506</v>
      </c>
      <c r="D18" s="25">
        <f t="shared" si="1"/>
        <v>0.43096148861048778</v>
      </c>
      <c r="E18" s="26">
        <f t="shared" si="2"/>
        <v>57.201618456649008</v>
      </c>
    </row>
    <row r="19" spans="1:5" x14ac:dyDescent="0.3">
      <c r="A19" s="13">
        <v>18</v>
      </c>
      <c r="B19" s="2">
        <v>56.189999</v>
      </c>
      <c r="C19" s="25">
        <f t="shared" si="0"/>
        <v>56.800884358467499</v>
      </c>
      <c r="D19" s="25">
        <f t="shared" si="1"/>
        <v>0.30878441691698894</v>
      </c>
      <c r="E19" s="26">
        <f t="shared" si="2"/>
        <v>57.411769716934991</v>
      </c>
    </row>
    <row r="20" spans="1:5" x14ac:dyDescent="0.3">
      <c r="A20" s="13">
        <v>19</v>
      </c>
      <c r="B20" s="2">
        <v>56.209999000000003</v>
      </c>
      <c r="C20" s="25">
        <f t="shared" si="0"/>
        <v>56.659833887692244</v>
      </c>
      <c r="D20" s="25">
        <f t="shared" si="1"/>
        <v>0.21881743937854015</v>
      </c>
      <c r="E20" s="26">
        <f t="shared" si="2"/>
        <v>57.109668775384485</v>
      </c>
    </row>
    <row r="21" spans="1:5" x14ac:dyDescent="0.3">
      <c r="A21" s="13">
        <v>20</v>
      </c>
      <c r="B21" s="2">
        <v>56.68</v>
      </c>
      <c r="C21" s="25">
        <f t="shared" si="0"/>
        <v>56.779325663535388</v>
      </c>
      <c r="D21" s="25">
        <f t="shared" si="1"/>
        <v>0.19895230667146102</v>
      </c>
      <c r="E21" s="26">
        <f t="shared" si="2"/>
        <v>56.878651327070784</v>
      </c>
    </row>
    <row r="22" spans="1:5" x14ac:dyDescent="0.3">
      <c r="A22" s="13">
        <v>21</v>
      </c>
      <c r="B22" s="2">
        <v>56.580002</v>
      </c>
      <c r="C22" s="25">
        <f t="shared" ref="C22:C43" si="3">($F$1*B22)+(1-$F$1)*(C21+D21)</f>
        <v>56.779139985103427</v>
      </c>
      <c r="D22" s="25">
        <f t="shared" ref="D22:D43" si="4">$F$2*(C22-C21)+(1-$F$2)*D21</f>
        <v>0.15912470965077655</v>
      </c>
      <c r="E22" s="26">
        <f t="shared" ref="E22:E52" si="5">C21+D21</f>
        <v>56.978277970206847</v>
      </c>
    </row>
    <row r="23" spans="1:5" x14ac:dyDescent="0.3">
      <c r="A23" s="13">
        <v>22</v>
      </c>
      <c r="B23" s="2">
        <v>56.580002</v>
      </c>
      <c r="C23" s="25">
        <f t="shared" si="3"/>
        <v>56.759133347377102</v>
      </c>
      <c r="D23" s="25">
        <f t="shared" si="4"/>
        <v>0.12329844017535614</v>
      </c>
      <c r="E23" s="26">
        <f t="shared" si="5"/>
        <v>56.938264694754203</v>
      </c>
    </row>
    <row r="24" spans="1:5" x14ac:dyDescent="0.3">
      <c r="A24" s="13">
        <v>23</v>
      </c>
      <c r="B24" s="2">
        <v>56.970001000000003</v>
      </c>
      <c r="C24" s="25">
        <f t="shared" si="3"/>
        <v>56.92621639377623</v>
      </c>
      <c r="D24" s="25">
        <f t="shared" si="4"/>
        <v>0.13205536142011051</v>
      </c>
      <c r="E24" s="26">
        <f t="shared" si="5"/>
        <v>56.882431787552456</v>
      </c>
    </row>
    <row r="25" spans="1:5" x14ac:dyDescent="0.3">
      <c r="A25" s="13">
        <v>24</v>
      </c>
      <c r="B25" s="2">
        <v>57.389999000000003</v>
      </c>
      <c r="C25" s="25">
        <f t="shared" si="3"/>
        <v>57.224135377598174</v>
      </c>
      <c r="D25" s="25">
        <f t="shared" si="4"/>
        <v>0.16522808590047722</v>
      </c>
      <c r="E25" s="26">
        <f t="shared" si="5"/>
        <v>57.058271755196337</v>
      </c>
    </row>
    <row r="26" spans="1:5" x14ac:dyDescent="0.3">
      <c r="A26" s="13">
        <v>25</v>
      </c>
      <c r="B26" s="2">
        <v>57.959999000000003</v>
      </c>
      <c r="C26" s="25">
        <f t="shared" si="3"/>
        <v>57.674681231749332</v>
      </c>
      <c r="D26" s="25">
        <f t="shared" si="4"/>
        <v>0.22229163955061351</v>
      </c>
      <c r="E26" s="26">
        <f t="shared" si="5"/>
        <v>57.389363463498654</v>
      </c>
    </row>
    <row r="27" spans="1:5" x14ac:dyDescent="0.3">
      <c r="A27" s="13">
        <v>26</v>
      </c>
      <c r="B27" s="2">
        <v>58.060001</v>
      </c>
      <c r="C27" s="25">
        <f t="shared" si="3"/>
        <v>57.978486935649968</v>
      </c>
      <c r="D27" s="25">
        <f t="shared" si="4"/>
        <v>0.23859445242061805</v>
      </c>
      <c r="E27" s="26">
        <f t="shared" si="5"/>
        <v>57.896972871299944</v>
      </c>
    </row>
    <row r="28" spans="1:5" x14ac:dyDescent="0.3">
      <c r="A28" s="13">
        <v>27</v>
      </c>
      <c r="B28" s="2">
        <v>58.200001</v>
      </c>
      <c r="C28" s="25">
        <f t="shared" si="3"/>
        <v>58.208541194035291</v>
      </c>
      <c r="D28" s="25">
        <f t="shared" si="4"/>
        <v>0.23688641361355905</v>
      </c>
      <c r="E28" s="26">
        <f t="shared" si="5"/>
        <v>58.217081388070589</v>
      </c>
    </row>
    <row r="29" spans="1:5" x14ac:dyDescent="0.3">
      <c r="A29" s="13">
        <v>28</v>
      </c>
      <c r="B29" s="2">
        <v>58.02</v>
      </c>
      <c r="C29" s="25">
        <f t="shared" si="3"/>
        <v>58.232713803824424</v>
      </c>
      <c r="D29" s="25">
        <f t="shared" si="4"/>
        <v>0.19434365284867386</v>
      </c>
      <c r="E29" s="26">
        <f t="shared" si="5"/>
        <v>58.445427607648853</v>
      </c>
    </row>
    <row r="30" spans="1:5" x14ac:dyDescent="0.3">
      <c r="A30" s="13">
        <v>29</v>
      </c>
      <c r="B30" s="2">
        <v>58.299999</v>
      </c>
      <c r="C30" s="25">
        <f t="shared" si="3"/>
        <v>58.363528228336548</v>
      </c>
      <c r="D30" s="25">
        <f t="shared" si="4"/>
        <v>0.18163780718136394</v>
      </c>
      <c r="E30" s="26">
        <f t="shared" si="5"/>
        <v>58.427057456673097</v>
      </c>
    </row>
    <row r="31" spans="1:5" x14ac:dyDescent="0.3">
      <c r="A31" s="13">
        <v>30</v>
      </c>
      <c r="B31" s="2">
        <v>57.939999</v>
      </c>
      <c r="C31" s="25">
        <f t="shared" si="3"/>
        <v>58.242582517758962</v>
      </c>
      <c r="D31" s="25">
        <f t="shared" si="4"/>
        <v>0.12112110362957379</v>
      </c>
      <c r="E31" s="26">
        <f t="shared" si="5"/>
        <v>58.545166035517916</v>
      </c>
    </row>
    <row r="32" spans="1:5" x14ac:dyDescent="0.3">
      <c r="A32" s="13">
        <v>31</v>
      </c>
      <c r="B32" s="2">
        <v>58.119999</v>
      </c>
      <c r="C32" s="25">
        <f t="shared" si="3"/>
        <v>58.241851310694273</v>
      </c>
      <c r="D32" s="25">
        <f t="shared" si="4"/>
        <v>9.675064149072124E-2</v>
      </c>
      <c r="E32" s="26">
        <f t="shared" si="5"/>
        <v>58.363703621388538</v>
      </c>
    </row>
    <row r="33" spans="1:5" x14ac:dyDescent="0.3">
      <c r="A33" s="13">
        <v>32</v>
      </c>
      <c r="B33" s="2">
        <v>57.439999</v>
      </c>
      <c r="C33" s="25">
        <f t="shared" si="3"/>
        <v>57.889300476092501</v>
      </c>
      <c r="D33" s="25">
        <f t="shared" si="4"/>
        <v>6.8903462722226805E-3</v>
      </c>
      <c r="E33" s="26">
        <f t="shared" si="5"/>
        <v>58.338601952184995</v>
      </c>
    </row>
    <row r="34" spans="1:5" x14ac:dyDescent="0.3">
      <c r="A34" s="13">
        <v>33</v>
      </c>
      <c r="B34" s="2">
        <v>57.560001</v>
      </c>
      <c r="C34" s="25">
        <f t="shared" si="3"/>
        <v>57.728095911182365</v>
      </c>
      <c r="D34" s="25">
        <f t="shared" si="4"/>
        <v>-2.6728635964249084E-2</v>
      </c>
      <c r="E34" s="26">
        <f t="shared" si="5"/>
        <v>57.896190822364723</v>
      </c>
    </row>
    <row r="35" spans="1:5" x14ac:dyDescent="0.3">
      <c r="A35" s="13">
        <v>34</v>
      </c>
      <c r="B35" s="2">
        <v>57.599997999999999</v>
      </c>
      <c r="C35" s="25">
        <f t="shared" si="3"/>
        <v>57.650682637609059</v>
      </c>
      <c r="D35" s="25">
        <f t="shared" si="4"/>
        <v>-3.6865563486060508E-2</v>
      </c>
      <c r="E35" s="26">
        <f t="shared" si="5"/>
        <v>57.701367275218118</v>
      </c>
    </row>
    <row r="36" spans="1:5" x14ac:dyDescent="0.3">
      <c r="A36" s="13">
        <v>35</v>
      </c>
      <c r="B36" s="2">
        <v>57.619999</v>
      </c>
      <c r="C36" s="25">
        <f t="shared" si="3"/>
        <v>57.616908037061499</v>
      </c>
      <c r="D36" s="25">
        <f t="shared" si="4"/>
        <v>-3.624737089836029E-2</v>
      </c>
      <c r="E36" s="26">
        <f t="shared" si="5"/>
        <v>57.613817074122998</v>
      </c>
    </row>
    <row r="37" spans="1:5" x14ac:dyDescent="0.3">
      <c r="A37" s="13">
        <v>36</v>
      </c>
      <c r="B37" s="2">
        <v>57.669998</v>
      </c>
      <c r="C37" s="25">
        <f t="shared" si="3"/>
        <v>57.625329333081567</v>
      </c>
      <c r="D37" s="25">
        <f t="shared" si="4"/>
        <v>-2.7313637514674759E-2</v>
      </c>
      <c r="E37" s="26">
        <f t="shared" si="5"/>
        <v>57.580660666163141</v>
      </c>
    </row>
    <row r="38" spans="1:5" x14ac:dyDescent="0.3">
      <c r="A38" s="13">
        <v>37</v>
      </c>
      <c r="B38" s="2">
        <v>57.889999000000003</v>
      </c>
      <c r="C38" s="25">
        <f t="shared" si="3"/>
        <v>57.744007347783452</v>
      </c>
      <c r="D38" s="25">
        <f t="shared" si="4"/>
        <v>1.8846929286372126E-3</v>
      </c>
      <c r="E38" s="26">
        <f t="shared" si="5"/>
        <v>57.598015695566893</v>
      </c>
    </row>
    <row r="39" spans="1:5" x14ac:dyDescent="0.3">
      <c r="A39" s="13">
        <v>38</v>
      </c>
      <c r="B39" s="2">
        <v>57.950001</v>
      </c>
      <c r="C39" s="25">
        <f t="shared" si="3"/>
        <v>57.847946520356047</v>
      </c>
      <c r="D39" s="25">
        <f t="shared" si="4"/>
        <v>2.2295588857428748E-2</v>
      </c>
      <c r="E39" s="26">
        <f t="shared" si="5"/>
        <v>57.745892040712086</v>
      </c>
    </row>
    <row r="40" spans="1:5" x14ac:dyDescent="0.3">
      <c r="A40" s="13">
        <v>39</v>
      </c>
      <c r="B40" s="2">
        <v>58.169998</v>
      </c>
      <c r="C40" s="25">
        <f t="shared" si="3"/>
        <v>58.020120054606735</v>
      </c>
      <c r="D40" s="25">
        <f t="shared" si="4"/>
        <v>5.2271177936080784E-2</v>
      </c>
      <c r="E40" s="26">
        <f t="shared" si="5"/>
        <v>57.870242109213478</v>
      </c>
    </row>
    <row r="41" spans="1:5" x14ac:dyDescent="0.3">
      <c r="A41" s="13">
        <v>40</v>
      </c>
      <c r="B41" s="2">
        <v>58.029998999999997</v>
      </c>
      <c r="C41" s="25">
        <f t="shared" si="3"/>
        <v>58.051195116271401</v>
      </c>
      <c r="D41" s="25">
        <f t="shared" si="4"/>
        <v>4.8031954681797787E-2</v>
      </c>
      <c r="E41" s="26">
        <f t="shared" si="5"/>
        <v>58.072391232542813</v>
      </c>
    </row>
    <row r="42" spans="1:5" x14ac:dyDescent="0.3">
      <c r="A42" s="13">
        <v>41</v>
      </c>
      <c r="B42" s="2">
        <v>58.099997999999999</v>
      </c>
      <c r="C42" s="25">
        <f t="shared" si="3"/>
        <v>58.099612535476595</v>
      </c>
      <c r="D42" s="25">
        <f t="shared" si="4"/>
        <v>4.8109047586477001E-2</v>
      </c>
      <c r="E42" s="26">
        <f t="shared" si="5"/>
        <v>58.099227070953198</v>
      </c>
    </row>
    <row r="43" spans="1:5" x14ac:dyDescent="0.3">
      <c r="A43" s="13">
        <v>42</v>
      </c>
      <c r="B43" s="2">
        <v>57.889999000000003</v>
      </c>
      <c r="C43" s="25">
        <f t="shared" si="3"/>
        <v>58.018860291531539</v>
      </c>
      <c r="D43" s="25">
        <f t="shared" si="4"/>
        <v>2.2336789280170296E-2</v>
      </c>
      <c r="E43" s="26">
        <f t="shared" si="5"/>
        <v>58.147721583063074</v>
      </c>
    </row>
    <row r="44" spans="1:5" x14ac:dyDescent="0.3">
      <c r="A44" s="13">
        <v>43</v>
      </c>
      <c r="B44" s="2">
        <v>57.459999000000003</v>
      </c>
      <c r="C44" s="25">
        <f t="shared" ref="C44:C51" si="6">($F$1*B44)+(1-$F$1)*(C43+D43)</f>
        <v>57.750598040405855</v>
      </c>
      <c r="D44" s="25">
        <f t="shared" ref="D44:D51" si="7">$F$2*(C44-C43)+(1-$F$2)*D43</f>
        <v>-3.5783018801000523E-2</v>
      </c>
      <c r="E44" s="26">
        <f t="shared" si="5"/>
        <v>58.041197080811706</v>
      </c>
    </row>
    <row r="45" spans="1:5" x14ac:dyDescent="0.3">
      <c r="A45" s="13">
        <v>44</v>
      </c>
      <c r="B45" s="2">
        <v>57.59</v>
      </c>
      <c r="C45" s="25">
        <f t="shared" si="6"/>
        <v>57.652407510802433</v>
      </c>
      <c r="D45" s="25">
        <f t="shared" si="7"/>
        <v>-4.8264520961484689E-2</v>
      </c>
      <c r="E45" s="26">
        <f t="shared" si="5"/>
        <v>57.714815021604856</v>
      </c>
    </row>
    <row r="46" spans="1:5" x14ac:dyDescent="0.3">
      <c r="A46" s="13">
        <v>45</v>
      </c>
      <c r="B46" s="2">
        <v>57.669998</v>
      </c>
      <c r="C46" s="25">
        <f t="shared" si="6"/>
        <v>57.637070494920479</v>
      </c>
      <c r="D46" s="25">
        <f t="shared" si="7"/>
        <v>-4.1679019945578585E-2</v>
      </c>
      <c r="E46" s="26">
        <f t="shared" si="5"/>
        <v>57.604142989840952</v>
      </c>
    </row>
    <row r="47" spans="1:5" x14ac:dyDescent="0.3">
      <c r="A47" s="13">
        <v>46</v>
      </c>
      <c r="B47" s="2">
        <v>57.610000999999997</v>
      </c>
      <c r="C47" s="25">
        <f t="shared" si="6"/>
        <v>57.60269623748745</v>
      </c>
      <c r="D47" s="25">
        <f t="shared" si="7"/>
        <v>-4.0218067443068717E-2</v>
      </c>
      <c r="E47" s="26">
        <f t="shared" si="5"/>
        <v>57.595391474974903</v>
      </c>
    </row>
    <row r="48" spans="1:5" x14ac:dyDescent="0.3">
      <c r="A48" s="13">
        <v>47</v>
      </c>
      <c r="B48" s="2">
        <v>57.66</v>
      </c>
      <c r="C48" s="25">
        <f t="shared" si="6"/>
        <v>57.611239085022191</v>
      </c>
      <c r="D48" s="25">
        <f t="shared" si="7"/>
        <v>-3.0465884447506707E-2</v>
      </c>
      <c r="E48" s="26">
        <f t="shared" si="5"/>
        <v>57.562478170044379</v>
      </c>
    </row>
    <row r="49" spans="1:5" x14ac:dyDescent="0.3">
      <c r="A49" s="13">
        <v>48</v>
      </c>
      <c r="B49" s="2">
        <v>57.43</v>
      </c>
      <c r="C49" s="25">
        <f t="shared" si="6"/>
        <v>57.505386600287338</v>
      </c>
      <c r="D49" s="25">
        <f t="shared" si="7"/>
        <v>-4.5543204504976099E-2</v>
      </c>
      <c r="E49" s="26">
        <f t="shared" si="5"/>
        <v>57.580773200574683</v>
      </c>
    </row>
    <row r="50" spans="1:5" x14ac:dyDescent="0.3">
      <c r="A50" s="13">
        <v>49</v>
      </c>
      <c r="B50" s="2">
        <v>56.209999000000003</v>
      </c>
      <c r="C50" s="25">
        <f t="shared" si="6"/>
        <v>56.834921197891184</v>
      </c>
      <c r="D50" s="25">
        <f t="shared" si="7"/>
        <v>-0.17052764408321164</v>
      </c>
      <c r="E50" s="26">
        <f t="shared" si="5"/>
        <v>57.459843395782364</v>
      </c>
    </row>
    <row r="51" spans="1:5" x14ac:dyDescent="0.3">
      <c r="A51" s="13">
        <v>50</v>
      </c>
      <c r="B51" s="2">
        <v>57.049999</v>
      </c>
      <c r="C51" s="25">
        <f t="shared" si="6"/>
        <v>56.857196276903984</v>
      </c>
      <c r="D51" s="25">
        <f t="shared" si="7"/>
        <v>-0.13196709946400922</v>
      </c>
      <c r="E51" s="26">
        <f t="shared" si="5"/>
        <v>56.664393553807969</v>
      </c>
    </row>
    <row r="52" spans="1:5" x14ac:dyDescent="0.3">
      <c r="A52" s="19">
        <v>1</v>
      </c>
      <c r="E52" s="26">
        <f t="shared" si="5"/>
        <v>56.725229177439978</v>
      </c>
    </row>
    <row r="53" spans="1:5" x14ac:dyDescent="0.3">
      <c r="A53" s="19">
        <v>2</v>
      </c>
      <c r="E53" s="32">
        <f>$C$51+($D$51*A53)</f>
        <v>56.593262077975965</v>
      </c>
    </row>
    <row r="54" spans="1:5" x14ac:dyDescent="0.3">
      <c r="A54" s="19">
        <v>3</v>
      </c>
      <c r="E54" s="32">
        <f t="shared" ref="E54:E57" si="8">$C$51+($D$51*A54)</f>
        <v>56.461294978511958</v>
      </c>
    </row>
    <row r="55" spans="1:5" x14ac:dyDescent="0.3">
      <c r="A55" s="19">
        <v>4</v>
      </c>
      <c r="E55" s="32">
        <f t="shared" si="8"/>
        <v>56.329327879047945</v>
      </c>
    </row>
    <row r="56" spans="1:5" x14ac:dyDescent="0.3">
      <c r="A56" s="19">
        <v>5</v>
      </c>
      <c r="E56" s="32">
        <f t="shared" si="8"/>
        <v>56.197360779583938</v>
      </c>
    </row>
    <row r="57" spans="1:5" x14ac:dyDescent="0.3">
      <c r="A57" s="19">
        <v>6</v>
      </c>
      <c r="E57" s="32">
        <f t="shared" si="8"/>
        <v>56.065393680119932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8.1.1-2</vt:lpstr>
      <vt:lpstr>8.1.3-5</vt:lpstr>
      <vt:lpstr>8.2.1-5</vt:lpstr>
      <vt:lpstr>8.2.6-7</vt:lpstr>
      <vt:lpstr>8.2.8</vt:lpstr>
      <vt:lpstr>8.2.12</vt:lpstr>
      <vt:lpstr>8.3.1-5</vt:lpstr>
      <vt:lpstr>8.4.1-3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2010-02-04T00:00:23Z</dcterms:created>
  <dcterms:modified xsi:type="dcterms:W3CDTF">2016-11-17T13:25:02Z</dcterms:modified>
</cp:coreProperties>
</file>